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7305" tabRatio="942" activeTab="5"/>
  </bookViews>
  <sheets>
    <sheet name="LRA" sheetId="66" r:id="rId1"/>
    <sheet name="LP SAL" sheetId="63" r:id="rId2"/>
    <sheet name="NERACA" sheetId="67" r:id="rId3"/>
    <sheet name="LO " sheetId="69" r:id="rId4"/>
    <sheet name="LAK " sheetId="70" r:id="rId5"/>
    <sheet name="LPE" sheetId="71" r:id="rId6"/>
  </sheets>
  <externalReferences>
    <externalReference r:id="rId7"/>
  </externalReferences>
  <definedNames>
    <definedName name="_xlnm.Print_Area" localSheetId="4">'LAK '!$A$1:$S$92</definedName>
    <definedName name="_xlnm.Print_Area" localSheetId="3">'LO '!$A$1:$R$79</definedName>
    <definedName name="_xlnm.Print_Area" localSheetId="1">'LP SAL'!$A$1:$S$56</definedName>
    <definedName name="_xlnm.Print_Area" localSheetId="5">LPE!$A$1:$S$42</definedName>
    <definedName name="_xlnm.Print_Area" localSheetId="0">LRA!$A$1:$R$88</definedName>
    <definedName name="_xlnm.Print_Area" localSheetId="2">NERACA!$A$1:$Q$86</definedName>
    <definedName name="_xlnm.Print_Titles" localSheetId="4">'LAK '!$10:$10</definedName>
    <definedName name="_xlnm.Print_Titles" localSheetId="1">'LP SAL'!$8:$9</definedName>
    <definedName name="_xlnm.Print_Titles" localSheetId="5">LPE!$8:$9</definedName>
    <definedName name="_xlnm.Print_Titles" localSheetId="2">NERACA!$9:$9</definedName>
    <definedName name="Ref_Unit" localSheetId="4">#REF!</definedName>
    <definedName name="Ref_Unit" localSheetId="3">#REF!</definedName>
    <definedName name="Ref_Unit" localSheetId="1">#REF!</definedName>
    <definedName name="Ref_Unit" localSheetId="5">#REF!</definedName>
    <definedName name="Ref_Unit" localSheetId="0">#REF!</definedName>
    <definedName name="Ref_Unit" localSheetId="2">#REF!</definedName>
    <definedName name="Ref_Unit">#REF!</definedName>
  </definedNames>
  <calcPr calcId="124519"/>
</workbook>
</file>

<file path=xl/calcChain.xml><?xml version="1.0" encoding="utf-8"?>
<calcChain xmlns="http://schemas.openxmlformats.org/spreadsheetml/2006/main">
  <c r="M47" i="69"/>
  <c r="M46"/>
  <c r="M45"/>
  <c r="M44"/>
  <c r="O56" i="67"/>
  <c r="O30" l="1"/>
  <c r="O29" s="1"/>
  <c r="M42" i="69"/>
  <c r="O50" i="67"/>
  <c r="O13"/>
  <c r="O22"/>
  <c r="O40"/>
  <c r="Q77"/>
  <c r="O67"/>
  <c r="O72" s="1"/>
  <c r="T72" s="1"/>
  <c r="M30" i="71"/>
  <c r="N14"/>
  <c r="N30" l="1"/>
  <c r="Q30" s="1"/>
  <c r="O77" i="67"/>
  <c r="T77" s="1"/>
  <c r="M55" i="69"/>
  <c r="M40" s="1"/>
  <c r="Q33" i="71"/>
  <c r="Q16"/>
  <c r="P16"/>
  <c r="O16"/>
  <c r="U90" i="70"/>
  <c r="U89"/>
  <c r="U84"/>
  <c r="R74"/>
  <c r="P73"/>
  <c r="R72"/>
  <c r="R70"/>
  <c r="R68"/>
  <c r="P68"/>
  <c r="R64"/>
  <c r="P64"/>
  <c r="P70" s="1"/>
  <c r="R59"/>
  <c r="P59"/>
  <c r="R57"/>
  <c r="P57"/>
  <c r="S53"/>
  <c r="P53"/>
  <c r="R48"/>
  <c r="R47"/>
  <c r="P46"/>
  <c r="P45"/>
  <c r="P44"/>
  <c r="P43"/>
  <c r="P42"/>
  <c r="P41"/>
  <c r="T36"/>
  <c r="R36"/>
  <c r="R34"/>
  <c r="P33"/>
  <c r="P32"/>
  <c r="P31"/>
  <c r="P30"/>
  <c r="P29"/>
  <c r="P28"/>
  <c r="R25"/>
  <c r="P24"/>
  <c r="P23"/>
  <c r="P22"/>
  <c r="P21"/>
  <c r="P20"/>
  <c r="P19"/>
  <c r="P18"/>
  <c r="P17"/>
  <c r="P16"/>
  <c r="P15"/>
  <c r="P14"/>
  <c r="O70" i="69"/>
  <c r="O64"/>
  <c r="M64"/>
  <c r="O59"/>
  <c r="O55"/>
  <c r="O42"/>
  <c r="O40"/>
  <c r="Q36"/>
  <c r="P36"/>
  <c r="O36"/>
  <c r="M36"/>
  <c r="Q33"/>
  <c r="P33"/>
  <c r="O33"/>
  <c r="M33"/>
  <c r="Q30"/>
  <c r="P30"/>
  <c r="O30"/>
  <c r="M30"/>
  <c r="Q27"/>
  <c r="P27"/>
  <c r="O27"/>
  <c r="M27"/>
  <c r="Q21"/>
  <c r="P21"/>
  <c r="O21"/>
  <c r="M21"/>
  <c r="Q19"/>
  <c r="P19"/>
  <c r="O19"/>
  <c r="M19"/>
  <c r="Q13"/>
  <c r="P13"/>
  <c r="O13"/>
  <c r="M13"/>
  <c r="M11" s="1"/>
  <c r="Q11"/>
  <c r="P11"/>
  <c r="O11"/>
  <c r="T76" i="67"/>
  <c r="Q75"/>
  <c r="T74"/>
  <c r="S74"/>
  <c r="T73"/>
  <c r="Q72"/>
  <c r="T71"/>
  <c r="T70"/>
  <c r="T69"/>
  <c r="T67"/>
  <c r="Q67"/>
  <c r="T65"/>
  <c r="T62"/>
  <c r="T61"/>
  <c r="Q59"/>
  <c r="T58"/>
  <c r="Q57"/>
  <c r="O57"/>
  <c r="T57" s="1"/>
  <c r="T55"/>
  <c r="T52"/>
  <c r="T51"/>
  <c r="T50"/>
  <c r="Q50"/>
  <c r="T49"/>
  <c r="T48"/>
  <c r="T47"/>
  <c r="T46"/>
  <c r="T45"/>
  <c r="T44"/>
  <c r="T43"/>
  <c r="T42"/>
  <c r="T40"/>
  <c r="Q40"/>
  <c r="T39"/>
  <c r="T38"/>
  <c r="T37"/>
  <c r="Q35"/>
  <c r="O35"/>
  <c r="T34"/>
  <c r="S34"/>
  <c r="T29"/>
  <c r="Q29"/>
  <c r="Q27"/>
  <c r="T26"/>
  <c r="T23"/>
  <c r="Q22"/>
  <c r="T16"/>
  <c r="T15"/>
  <c r="T14"/>
  <c r="S14"/>
  <c r="Q13"/>
  <c r="Q22" i="63"/>
  <c r="Q21"/>
  <c r="Q19"/>
  <c r="Q18"/>
  <c r="Q16"/>
  <c r="P16"/>
  <c r="O16"/>
  <c r="M14"/>
  <c r="M12"/>
  <c r="R77" i="66"/>
  <c r="M77"/>
  <c r="R75"/>
  <c r="Q75"/>
  <c r="N75"/>
  <c r="M75"/>
  <c r="R71"/>
  <c r="N71"/>
  <c r="M71"/>
  <c r="Q68"/>
  <c r="R67"/>
  <c r="Q67"/>
  <c r="N67"/>
  <c r="M67"/>
  <c r="R65"/>
  <c r="Q65"/>
  <c r="N65"/>
  <c r="M65"/>
  <c r="R63"/>
  <c r="M63"/>
  <c r="Q61"/>
  <c r="Q60"/>
  <c r="R59"/>
  <c r="Q59"/>
  <c r="N59"/>
  <c r="M59"/>
  <c r="R57"/>
  <c r="Q57"/>
  <c r="N57"/>
  <c r="M57"/>
  <c r="Q55"/>
  <c r="R54"/>
  <c r="Q54"/>
  <c r="N54"/>
  <c r="M54"/>
  <c r="Q52"/>
  <c r="Q51"/>
  <c r="Q50"/>
  <c r="Q49"/>
  <c r="Q48"/>
  <c r="R47"/>
  <c r="Q47"/>
  <c r="N47"/>
  <c r="M47"/>
  <c r="Q45"/>
  <c r="Q44"/>
  <c r="Q43"/>
  <c r="Q42"/>
  <c r="R41"/>
  <c r="N41"/>
  <c r="Q41" s="1"/>
  <c r="M41"/>
  <c r="R39"/>
  <c r="M39"/>
  <c r="Q37"/>
  <c r="R36"/>
  <c r="N36"/>
  <c r="Q36" s="1"/>
  <c r="M36"/>
  <c r="Q34"/>
  <c r="R33"/>
  <c r="Q33"/>
  <c r="N33"/>
  <c r="M33"/>
  <c r="Q31"/>
  <c r="R30"/>
  <c r="Q30"/>
  <c r="N30"/>
  <c r="M30"/>
  <c r="Q28"/>
  <c r="R27"/>
  <c r="Q27"/>
  <c r="N27"/>
  <c r="M27"/>
  <c r="Q25"/>
  <c r="Q24"/>
  <c r="Q23"/>
  <c r="Q22"/>
  <c r="R21"/>
  <c r="Q21"/>
  <c r="N21"/>
  <c r="M21"/>
  <c r="R19"/>
  <c r="Q19"/>
  <c r="N19"/>
  <c r="M19"/>
  <c r="Q17"/>
  <c r="Q16"/>
  <c r="Q15"/>
  <c r="Q14"/>
  <c r="R13"/>
  <c r="N13"/>
  <c r="Q13" s="1"/>
  <c r="M13"/>
  <c r="R11"/>
  <c r="M11"/>
  <c r="P25" i="70" l="1"/>
  <c r="P34"/>
  <c r="P47"/>
  <c r="P48" s="1"/>
  <c r="N32" i="71"/>
  <c r="M59" i="69"/>
  <c r="M70" s="1"/>
  <c r="O59" i="67"/>
  <c r="R77" s="1"/>
  <c r="R14" s="1"/>
  <c r="S37"/>
  <c r="T35"/>
  <c r="N39" i="66"/>
  <c r="P36" i="70"/>
  <c r="P72" s="1"/>
  <c r="P74" s="1"/>
  <c r="N11" i="66"/>
  <c r="Q11" s="1"/>
  <c r="M12" i="71" l="1"/>
  <c r="Q32"/>
  <c r="M14"/>
  <c r="T59" i="67"/>
  <c r="Q39" i="66"/>
  <c r="N63"/>
  <c r="Q63" s="1"/>
  <c r="M32" i="71" l="1"/>
  <c r="N77" i="66"/>
  <c r="M16" i="63" l="1"/>
  <c r="M17" l="1"/>
  <c r="M21" s="1"/>
</calcChain>
</file>

<file path=xl/sharedStrings.xml><?xml version="1.0" encoding="utf-8"?>
<sst xmlns="http://schemas.openxmlformats.org/spreadsheetml/2006/main" count="374" uniqueCount="221">
  <si>
    <t>URAIAN</t>
  </si>
  <si>
    <t>Belanja Pegawai</t>
  </si>
  <si>
    <t>Persediaan</t>
  </si>
  <si>
    <t>1.</t>
  </si>
  <si>
    <t>2.</t>
  </si>
  <si>
    <t>3.</t>
  </si>
  <si>
    <t>4.</t>
  </si>
  <si>
    <t>Kas di Bendahara Pengeluaran</t>
  </si>
  <si>
    <t>Kas di Bendahara Penerimaan</t>
  </si>
  <si>
    <t>Investasi Non Permanen</t>
  </si>
  <si>
    <t>ASET</t>
  </si>
  <si>
    <t>ASET LANCAR</t>
  </si>
  <si>
    <t>Kas di Kas Daerah</t>
  </si>
  <si>
    <t>Piutang Lainnya</t>
  </si>
  <si>
    <t>JUMLAH ASET LANCAR</t>
  </si>
  <si>
    <t>INVESTASI JANGKA PANJANG</t>
  </si>
  <si>
    <t>Investasi Permanen</t>
  </si>
  <si>
    <t>JUMLAH INVESTASI JANGKA PANJANG</t>
  </si>
  <si>
    <t>ASET TETAP</t>
  </si>
  <si>
    <t>Tanah</t>
  </si>
  <si>
    <t>Peralatan dan Mesin</t>
  </si>
  <si>
    <t>Gedung dan Bangunan</t>
  </si>
  <si>
    <t>Aset Tetap Lainnya</t>
  </si>
  <si>
    <t>Konstruksi Dalam Pengerjaan</t>
  </si>
  <si>
    <t>JUMLAH ASET TETAP</t>
  </si>
  <si>
    <t>ASET LAINNYA</t>
  </si>
  <si>
    <t>JUMLAH ASET LAINNYA</t>
  </si>
  <si>
    <t>JUMLAH ASET</t>
  </si>
  <si>
    <t>KEWAJIBAN</t>
  </si>
  <si>
    <t>KEWAJIBAN JANGKA PENDEK</t>
  </si>
  <si>
    <t>JUMLAH KEWAJIBAN JANGKA PENDEK</t>
  </si>
  <si>
    <t>KEWAJIBAN JANGKA PANJANG</t>
  </si>
  <si>
    <t>JUMLAH KEWAJIBAN</t>
  </si>
  <si>
    <t>PENDAPATAN ASLI DAERAH</t>
  </si>
  <si>
    <t>Pendapatan Pajak Daerah</t>
  </si>
  <si>
    <t>Pendapatan Retribusi Daerah</t>
  </si>
  <si>
    <t>Lain-lain Pendapatan Asli Daerah yang Sah</t>
  </si>
  <si>
    <t>PENDAPATAN TRANSFER</t>
  </si>
  <si>
    <t>Transfer Pemerintah Pusat - Dana Perimbangan</t>
  </si>
  <si>
    <t>Dana Bagi Hasil Pajak</t>
  </si>
  <si>
    <t>Dana Bagi Hasil Bukan Pajak (Sumber Daya Alam)</t>
  </si>
  <si>
    <t>Dana Alokasi Umum</t>
  </si>
  <si>
    <t>Dana Alokasi Khusus</t>
  </si>
  <si>
    <t>Transfer Pemerintah Pusat - Lainnya</t>
  </si>
  <si>
    <t>Dana Penyesuaian</t>
  </si>
  <si>
    <t>Transfer Pemerintah Provinsi</t>
  </si>
  <si>
    <t>Pendapatan Bagi Hasil Pajak</t>
  </si>
  <si>
    <t>BELANJA</t>
  </si>
  <si>
    <t>BELANJA OPERASI</t>
  </si>
  <si>
    <t>Belanja Hibah</t>
  </si>
  <si>
    <t>Belanja Bantuan Sosial</t>
  </si>
  <si>
    <t>BELANJA MODAL</t>
  </si>
  <si>
    <t>Belanja Tanah</t>
  </si>
  <si>
    <t>Belanja Peralatan dan Mesin</t>
  </si>
  <si>
    <t>Belanja Jalan, Irigasi dan Jaringan</t>
  </si>
  <si>
    <t>Belanja Aset Tetap Lainnya</t>
  </si>
  <si>
    <t>BELANJA TAK TERDUGA</t>
  </si>
  <si>
    <t>Belanja Tak Terduga</t>
  </si>
  <si>
    <t>SURPLUS / (DEFISIT)</t>
  </si>
  <si>
    <t>PEMBIAYAAN</t>
  </si>
  <si>
    <t>PENERIMAAN PEMBIAYAAN</t>
  </si>
  <si>
    <t>PENGELUARAN PEMBIAYAAN</t>
  </si>
  <si>
    <t>Penyertaan Modal (Investasi) Pemerintah Daerah</t>
  </si>
  <si>
    <t>Pembayaran Pokok Utang</t>
  </si>
  <si>
    <t>PEMBIAYAAN NETTO</t>
  </si>
  <si>
    <t>SISA LEBIH PEMBIAYAAN ANGGARAN (SILPA)</t>
  </si>
  <si>
    <t>Arus Kas dari Aktivitas Operasi</t>
  </si>
  <si>
    <t>Hasil Pengelolaan Kekayaan Daerah yang Dipisahkan</t>
  </si>
  <si>
    <t>Bagi Hasil Pajak/Bagi Hasil Bukan Pajak</t>
  </si>
  <si>
    <t xml:space="preserve">Dana Penyesuaian </t>
  </si>
  <si>
    <t>Jumlah Arus Kas Keluar</t>
  </si>
  <si>
    <t>Arus Kas Bersih dari Aktivitas Operasi</t>
  </si>
  <si>
    <t>Penerimaan Perhitungan Fihak Ketiga (PFK)</t>
  </si>
  <si>
    <t>Pengeluaran Perhitungan Fihak Ketiga (PFK)</t>
  </si>
  <si>
    <t xml:space="preserve">Saldo Awal Kas </t>
  </si>
  <si>
    <t>Saldo Akhir Kas</t>
  </si>
  <si>
    <t xml:space="preserve">   Kas Di Bendahara Penerimaan</t>
  </si>
  <si>
    <t xml:space="preserve">   Kas Di Bendahara Pengeluaran</t>
  </si>
  <si>
    <t>(dalam rupiah)</t>
  </si>
  <si>
    <t>153.288.539.489,48</t>
  </si>
  <si>
    <t>Jalan, Irigasi, dan Jaringan</t>
  </si>
  <si>
    <t>Aset Tak Berwujud</t>
  </si>
  <si>
    <t>Aset Lain-lain</t>
  </si>
  <si>
    <t>%</t>
  </si>
  <si>
    <t>Belanja Gedung dan Bangunan</t>
  </si>
  <si>
    <t>Belanja Jalan, Irigasi, dan Jaringan</t>
  </si>
  <si>
    <t>Penggunaan Sisa Lebih Pembiayaan Anggaran (SiLPA)</t>
  </si>
  <si>
    <t>LAPORAN ARUS KAS</t>
  </si>
  <si>
    <t>Arus Masuk Kas</t>
  </si>
  <si>
    <t>Jumlah Arus Masuk Kas</t>
  </si>
  <si>
    <t>Arus Keluar Kas</t>
  </si>
  <si>
    <t xml:space="preserve">Belanja Barang </t>
  </si>
  <si>
    <t>Jumlah Arus Keluar Kas</t>
  </si>
  <si>
    <t>Kas Dibendahara Penerimaan</t>
  </si>
  <si>
    <t>Belanja yg Cair 2012</t>
  </si>
  <si>
    <t>Penerimaan Piutang Daerah</t>
  </si>
  <si>
    <t>1.  LAPORAN REALISASI ANGGARAN</t>
  </si>
  <si>
    <t>PEMERINTAH KOTA PRABUMULIH</t>
  </si>
  <si>
    <t>Kas di Badan Layanan Umum Daerah</t>
  </si>
  <si>
    <t>Pendapatan Hibah</t>
  </si>
  <si>
    <t xml:space="preserve">   Kas Di BLUD</t>
  </si>
  <si>
    <t xml:space="preserve">Pendapatan Bagi Hasil Pajak dari Provinsi </t>
  </si>
  <si>
    <t>Penyisihan Piutang</t>
  </si>
  <si>
    <t>Pendapatan Hasil Pengelolaan Kekayaan Daerah yang Dipisahkan</t>
  </si>
  <si>
    <t xml:space="preserve">Arus Kas dari Aktivitas Investasi </t>
  </si>
  <si>
    <t xml:space="preserve">Arus Kas Bersih dari Aktivitas Investasi </t>
  </si>
  <si>
    <t>Arus Kas dari Aktivitas Pendanaan</t>
  </si>
  <si>
    <t>Arus Kas Bersih dari Aktivitas Pendanaan</t>
  </si>
  <si>
    <t>Arus Kas Bersih dari Aktivitas Transitoris</t>
  </si>
  <si>
    <t>Arus Kas dari Aktivitas Transitoris</t>
  </si>
  <si>
    <t>Surplus/Defisit LO</t>
  </si>
  <si>
    <t>Pendapatan Diterima Dimuka</t>
  </si>
  <si>
    <t>NO</t>
  </si>
  <si>
    <t>Investasi Jangka Pendek</t>
  </si>
  <si>
    <t>Utang Dalam Negeri</t>
  </si>
  <si>
    <t xml:space="preserve">JUMLAH KEWAJIBAN DAN EKUITAS </t>
  </si>
  <si>
    <t xml:space="preserve">EKUITAS </t>
  </si>
  <si>
    <t>LAIN-LAIN PENDAPATAN DAERAH YANG SAH</t>
  </si>
  <si>
    <t>Bantuan Keuangan</t>
  </si>
  <si>
    <t>Belanja Barang dan Jasa</t>
  </si>
  <si>
    <t>TRANSFER</t>
  </si>
  <si>
    <t>TRANSFER BANTUAN KEUANGAN</t>
  </si>
  <si>
    <t>Kas dan Setara Kas</t>
  </si>
  <si>
    <t>Piutang Pendapatan</t>
  </si>
  <si>
    <t>Piutang Transfer Pemerintah Pusat</t>
  </si>
  <si>
    <t>Piutang Transfer Pemerintah Provinsi</t>
  </si>
  <si>
    <t>Piutang Pajak Daerah</t>
  </si>
  <si>
    <t>Piutang Lain-lain PAD yang Sah</t>
  </si>
  <si>
    <t>Piutang Retribusi</t>
  </si>
  <si>
    <t>Bantuan Keuangan Ke Desa</t>
  </si>
  <si>
    <t>Bantuan Keuangan Ke Partai Politik</t>
  </si>
  <si>
    <t>Piutang Pegawai</t>
  </si>
  <si>
    <t>Piutang Lain-lainnya</t>
  </si>
  <si>
    <t>Utang Beban</t>
  </si>
  <si>
    <t xml:space="preserve">LAPORAN REALISASI ANGGARAN PENDAPATAN DAN BELANJA </t>
  </si>
  <si>
    <t xml:space="preserve">NERACA </t>
  </si>
  <si>
    <t>EKUITAS AKHIR</t>
  </si>
  <si>
    <t>EKUITAS AWAL</t>
  </si>
  <si>
    <t xml:space="preserve">LAPORAN PERUBAHAN EKUITAS </t>
  </si>
  <si>
    <t xml:space="preserve">Transfer Bantuan Keuangan </t>
  </si>
  <si>
    <t>Pendapatan Bantuan Keuangan</t>
  </si>
  <si>
    <t xml:space="preserve">Jumlah </t>
  </si>
  <si>
    <t>LAPORAN PERUBAHAN SALDO ANGGARAN LEBIH</t>
  </si>
  <si>
    <t>Penggunaan SAL Sebagai Penerimaan Pembiayaan Tahun Berjalan</t>
  </si>
  <si>
    <t>Sub Total</t>
  </si>
  <si>
    <t>Sisa Lebih/Kurang Pembiayaan Anggaran (SiLPA/SiKPA)</t>
  </si>
  <si>
    <t>Koreksi Kesalahan Pembukuan Tahun Sebelumnya</t>
  </si>
  <si>
    <t>SALDO ANGGARAN LEBIH (SAL) AWAL</t>
  </si>
  <si>
    <t>SALDO ANGGARAN LEBIH (SAL) AKHIR</t>
  </si>
  <si>
    <t>Utang Perhitungan Pihak Ketiga (PFK)</t>
  </si>
  <si>
    <t>Utang Jangka Pendek Lainnya</t>
  </si>
  <si>
    <t>3.   NERACA</t>
  </si>
  <si>
    <t>5.  LAPORAN ARUS KAS</t>
  </si>
  <si>
    <t>6.   LAPORAN PERUBAHAN EKUITAS</t>
  </si>
  <si>
    <t>4.  LAPORAN OPERASIONAL</t>
  </si>
  <si>
    <t>LAPORAN OPERASIONAL</t>
  </si>
  <si>
    <t>BEBAN</t>
  </si>
  <si>
    <t>Beban Pegawai</t>
  </si>
  <si>
    <t>Beban Hibah</t>
  </si>
  <si>
    <t>Beban Bantuan Sosial</t>
  </si>
  <si>
    <t>Beban Penyisihan Piutang</t>
  </si>
  <si>
    <t>SURPLUS / (DEFISIT) OPERASIONAL</t>
  </si>
  <si>
    <t>SURPLUS / (DEFISIT) NON OPERASIONAL</t>
  </si>
  <si>
    <t>POS LUAR BIASA</t>
  </si>
  <si>
    <t>Beban Amortisasi</t>
  </si>
  <si>
    <t xml:space="preserve">Beban Penyusutan </t>
  </si>
  <si>
    <t>Beban Lain-lain</t>
  </si>
  <si>
    <t>2.   LAPORAN PERUBAHAN SALDO ANGGARAN LEBIH</t>
  </si>
  <si>
    <t>Pendapatan Lainnya</t>
  </si>
  <si>
    <t>Beban Persediaan</t>
  </si>
  <si>
    <t>Beban Jasa</t>
  </si>
  <si>
    <t>Beban Pemeliharaan</t>
  </si>
  <si>
    <t>Beban Perjalanan Dinas</t>
  </si>
  <si>
    <t>SURPLUS / (DEFISIT) NON OPERSIONAL</t>
  </si>
  <si>
    <t>Pendapatan Luar Biasa</t>
  </si>
  <si>
    <t>Beban Luar Biasa</t>
  </si>
  <si>
    <t>Ekuitas</t>
  </si>
  <si>
    <t>-</t>
  </si>
  <si>
    <t xml:space="preserve">Dampak Kumulatif Perubahan Kebijakan Akuntansi/Koreksi Kesalahan </t>
  </si>
  <si>
    <t>BEBAN OPERASI</t>
  </si>
  <si>
    <t>BEBAN TRANSFER</t>
  </si>
  <si>
    <t xml:space="preserve">Kenaikan / (Penurunan) Kas </t>
  </si>
  <si>
    <t xml:space="preserve">   Kas Di Kas Daerah</t>
  </si>
  <si>
    <t>Akumulasi Penyusutan Aset Tetap</t>
  </si>
  <si>
    <t>Amortisasi Aset Tak Berwujud</t>
  </si>
  <si>
    <t>Akumulasi Penyusutan Aset Lain-lain</t>
  </si>
  <si>
    <t>PENDAPATAN - LRA</t>
  </si>
  <si>
    <t>SURPLUS / (DEFISIT) - LO</t>
  </si>
  <si>
    <t>PENDAPATAN - LO</t>
  </si>
  <si>
    <t>Bantuan Keuangan Provinsi</t>
  </si>
  <si>
    <t xml:space="preserve">Koreksi Selisih Revaluasi/Penilaian Kembali Aset Tetap </t>
  </si>
  <si>
    <t>Surplus/(Defisit) dari Kegiatan Non Operasional Lainnya</t>
  </si>
  <si>
    <t>Catatan atas Laporan Keuangan merupakan bagian tak terpisahkan dari Laporan Keuangan</t>
  </si>
  <si>
    <t>Piutang Transfer Lainnya</t>
  </si>
  <si>
    <t>Beban Dibayar Dimuka</t>
  </si>
  <si>
    <t>REALISASI 2019</t>
  </si>
  <si>
    <t>WALIKOTA PRABUMULIH</t>
  </si>
  <si>
    <t>H. RIDHO YAHYA</t>
  </si>
  <si>
    <t xml:space="preserve">   Setara Kas - Deposito</t>
  </si>
  <si>
    <t>Kas di Bendahara BOS</t>
  </si>
  <si>
    <t>Kas di Bendahara FKTP</t>
  </si>
  <si>
    <t>Setara Kas - Deposito</t>
  </si>
  <si>
    <t>Koreksi Ekuitas Lainnya</t>
  </si>
  <si>
    <t>Koreksi Nilai Aset Tetap/Aset Lainnya</t>
  </si>
  <si>
    <t xml:space="preserve">Koreksi Nilai Piutang Pendapatan </t>
  </si>
  <si>
    <t>Koreksi Nilai Akumulasi Penyusutan Aset Tetap</t>
  </si>
  <si>
    <t xml:space="preserve">   Kas Di Bendahara FKTP</t>
  </si>
  <si>
    <t xml:space="preserve">   Kas Di Bendahara BOS</t>
  </si>
  <si>
    <t>PER 31 DESEMBER 2020 DAN 2019</t>
  </si>
  <si>
    <t>UNTUK TAHUN YANG BERAKHIR SAMPAI DENGAN 31 DESEMBER 2020 DAN 2019</t>
  </si>
  <si>
    <t>ANGGARAN 2020</t>
  </si>
  <si>
    <t>REALISASI 2020</t>
  </si>
  <si>
    <t>UNTUK PERIODE YANG BERAKHIR SAMPAI DENGAN 31 DESEMBER 2020 DAN 2019</t>
  </si>
  <si>
    <t>Koreksi Nilai Pengadaan Aset Tetap</t>
  </si>
  <si>
    <t>Koreksi Nilai Beban Amortisasi Tahun Sebelumnya</t>
  </si>
  <si>
    <t>Koreksi Investasi Permanen - Penyertaan Modal pada PDAM Tirta Prabujaya</t>
  </si>
  <si>
    <t>Koreksi Investasi Permanen - Penyertaan Modal pada PD.Petro Prabu</t>
  </si>
  <si>
    <t>Koreksi Utang Beban Jasa, Listrik, Air dan Telepon</t>
  </si>
  <si>
    <t>Koreksi Utang Beban BLUD</t>
  </si>
  <si>
    <t>Koreksi Nilai Piutang Pendapatan BLUD</t>
  </si>
  <si>
    <t>Koreksi Nilai Piutang Pendapatan Retribusi</t>
  </si>
</sst>
</file>

<file path=xl/styles.xml><?xml version="1.0" encoding="utf-8"?>
<styleSheet xmlns="http://schemas.openxmlformats.org/spreadsheetml/2006/main">
  <numFmts count="10">
    <numFmt numFmtId="42" formatCode="_(&quot;Rp&quot;* #,##0_);_(&quot;Rp&quot;* \(#,##0\);_(&quot;Rp&quot;* &quot;-&quot;_);_(@_)"/>
    <numFmt numFmtId="41" formatCode="_(* #,##0_);_(* \(#,##0\);_(* &quot;-&quot;_);_(@_)"/>
    <numFmt numFmtId="44" formatCode="_(&quot;Rp&quot;* #,##0.00_);_(&quot;Rp&quot;* \(#,##0.00\);_(&quot;Rp&quot;* &quot;-&quot;??_);_(@_)"/>
    <numFmt numFmtId="43" formatCode="_(* #,##0.00_);_(* \(#,##0.00\);_(* &quot;-&quot;??_);_(@_)"/>
    <numFmt numFmtId="164" formatCode="_-* #,##0.00_-;\-* #,##0.00_-;_-* &quot;-&quot;??_-;_-@_-"/>
    <numFmt numFmtId="165" formatCode="_(* #,##0.00_);_(* \(#,##0.00\);_(* &quot;-&quot;_);_(@_)"/>
    <numFmt numFmtId="166" formatCode="_(* #,##0.0_);_(* \(#,##0.0\);_(* &quot;-&quot;_);_(@_)"/>
    <numFmt numFmtId="167" formatCode="#,##0.00_ ;\-#,##0.00\ "/>
    <numFmt numFmtId="168" formatCode="0.0000"/>
    <numFmt numFmtId="169" formatCode="#.#._);\(#.\_x0001_;"/>
  </numFmts>
  <fonts count="33">
    <font>
      <sz val="11"/>
      <color theme="1"/>
      <name val="Calibri"/>
      <family val="2"/>
      <charset val="1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  <charset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2"/>
      <name val="Times New Roman"/>
      <family val="1"/>
    </font>
    <font>
      <i/>
      <sz val="10"/>
      <name val="Times New Roman"/>
      <family val="1"/>
    </font>
    <font>
      <sz val="6"/>
      <color indexed="8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10"/>
      <color indexed="8"/>
      <name val="Arial"/>
      <family val="2"/>
    </font>
    <font>
      <b/>
      <sz val="11"/>
      <name val="Times New Roman"/>
      <family val="1"/>
    </font>
    <font>
      <sz val="8"/>
      <name val="Arial"/>
      <family val="2"/>
    </font>
    <font>
      <sz val="6"/>
      <name val="Times New Roman"/>
      <family val="1"/>
    </font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sz val="8"/>
      <color theme="1"/>
      <name val="Arial"/>
      <family val="2"/>
    </font>
    <font>
      <sz val="10"/>
      <color rgb="FF0070C0"/>
      <name val="Times New Roman"/>
      <family val="1"/>
    </font>
    <font>
      <sz val="10"/>
      <color rgb="FFFF0000"/>
      <name val="Times New Roman"/>
      <family val="1"/>
    </font>
    <font>
      <b/>
      <sz val="11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i/>
      <sz val="10"/>
      <name val="Times New Roman"/>
      <family val="1"/>
    </font>
    <font>
      <sz val="11"/>
      <name val="Calibri"/>
      <family val="2"/>
      <charset val="1"/>
      <scheme val="minor"/>
    </font>
    <font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</borders>
  <cellStyleXfs count="27">
    <xf numFmtId="0" fontId="0" fillId="0" borderId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" fillId="0" borderId="0" applyFont="0" applyFill="0" applyBorder="0" applyAlignment="0" applyProtection="0">
      <alignment vertical="top"/>
    </xf>
    <xf numFmtId="41" fontId="23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4" fillId="0" borderId="0" applyFont="0" applyFill="0" applyBorder="0" applyAlignment="0" applyProtection="0">
      <alignment vertical="top"/>
    </xf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5" fillId="0" borderId="0"/>
    <xf numFmtId="0" fontId="1" fillId="0" borderId="0">
      <alignment vertical="top"/>
    </xf>
    <xf numFmtId="0" fontId="3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9" fillId="0" borderId="0">
      <alignment vertical="top"/>
    </xf>
    <xf numFmtId="41" fontId="23" fillId="0" borderId="0" applyFont="0" applyFill="0" applyBorder="0" applyAlignment="0" applyProtection="0"/>
    <xf numFmtId="0" fontId="1" fillId="0" borderId="0">
      <alignment vertical="top"/>
    </xf>
  </cellStyleXfs>
  <cellXfs count="562">
    <xf numFmtId="0" fontId="0" fillId="0" borderId="0" xfId="0"/>
    <xf numFmtId="0" fontId="12" fillId="0" borderId="0" xfId="16" applyFont="1">
      <alignment vertical="top"/>
    </xf>
    <xf numFmtId="43" fontId="12" fillId="0" borderId="0" xfId="1" applyFont="1" applyAlignment="1">
      <alignment vertical="top"/>
    </xf>
    <xf numFmtId="0" fontId="12" fillId="0" borderId="0" xfId="16" applyFont="1" applyAlignment="1">
      <alignment horizontal="left" vertical="top"/>
    </xf>
    <xf numFmtId="0" fontId="12" fillId="0" borderId="0" xfId="16" applyFont="1" applyBorder="1">
      <alignment vertical="top"/>
    </xf>
    <xf numFmtId="39" fontId="12" fillId="0" borderId="0" xfId="16" applyNumberFormat="1" applyFont="1">
      <alignment vertical="top"/>
    </xf>
    <xf numFmtId="43" fontId="12" fillId="0" borderId="0" xfId="16" applyNumberFormat="1" applyFont="1">
      <alignment vertical="top"/>
    </xf>
    <xf numFmtId="43" fontId="24" fillId="0" borderId="0" xfId="1" applyFont="1"/>
    <xf numFmtId="39" fontId="12" fillId="0" borderId="0" xfId="16" applyNumberFormat="1" applyFont="1" applyBorder="1" applyAlignment="1">
      <alignment horizontal="right" vertical="top"/>
    </xf>
    <xf numFmtId="0" fontId="10" fillId="0" borderId="0" xfId="16" applyFont="1" applyAlignment="1">
      <alignment horizontal="left" vertical="top" wrapText="1" readingOrder="1"/>
    </xf>
    <xf numFmtId="0" fontId="8" fillId="0" borderId="0" xfId="16" applyFont="1">
      <alignment vertical="top"/>
    </xf>
    <xf numFmtId="0" fontId="8" fillId="0" borderId="0" xfId="16" applyFont="1" applyAlignment="1">
      <alignment horizontal="left" vertical="top" wrapText="1" readingOrder="1"/>
    </xf>
    <xf numFmtId="0" fontId="10" fillId="0" borderId="0" xfId="0" applyFont="1" applyAlignment="1">
      <alignment vertical="top" readingOrder="1"/>
    </xf>
    <xf numFmtId="0" fontId="8" fillId="0" borderId="1" xfId="16" applyFont="1" applyBorder="1">
      <alignment vertical="top"/>
    </xf>
    <xf numFmtId="0" fontId="8" fillId="0" borderId="0" xfId="16" applyFont="1" applyBorder="1">
      <alignment vertical="top"/>
    </xf>
    <xf numFmtId="0" fontId="24" fillId="0" borderId="0" xfId="0" applyFont="1" applyAlignment="1">
      <alignment vertical="top"/>
    </xf>
    <xf numFmtId="0" fontId="8" fillId="0" borderId="0" xfId="16" applyFont="1" applyFill="1" applyBorder="1">
      <alignment vertical="top"/>
    </xf>
    <xf numFmtId="0" fontId="8" fillId="0" borderId="2" xfId="16" applyFont="1" applyBorder="1">
      <alignment vertical="top"/>
    </xf>
    <xf numFmtId="0" fontId="8" fillId="0" borderId="3" xfId="16" applyFont="1" applyBorder="1">
      <alignment vertical="top"/>
    </xf>
    <xf numFmtId="0" fontId="9" fillId="0" borderId="0" xfId="16" applyFont="1">
      <alignment vertical="top"/>
    </xf>
    <xf numFmtId="0" fontId="12" fillId="0" borderId="0" xfId="16" applyFont="1" applyFill="1" applyAlignment="1">
      <alignment horizontal="left" vertical="top"/>
    </xf>
    <xf numFmtId="0" fontId="12" fillId="0" borderId="0" xfId="16" applyFont="1" applyFill="1">
      <alignment vertical="top"/>
    </xf>
    <xf numFmtId="39" fontId="12" fillId="0" borderId="0" xfId="16" applyNumberFormat="1" applyFont="1" applyFill="1">
      <alignment vertical="top"/>
    </xf>
    <xf numFmtId="0" fontId="8" fillId="0" borderId="1" xfId="16" applyFont="1" applyFill="1" applyBorder="1" applyAlignment="1">
      <alignment horizontal="left" vertical="top"/>
    </xf>
    <xf numFmtId="0" fontId="8" fillId="0" borderId="0" xfId="16" applyFont="1" applyFill="1" applyBorder="1" applyAlignment="1">
      <alignment horizontal="left" vertical="top"/>
    </xf>
    <xf numFmtId="0" fontId="8" fillId="0" borderId="4" xfId="16" applyFont="1" applyFill="1" applyBorder="1">
      <alignment vertical="top"/>
    </xf>
    <xf numFmtId="0" fontId="8" fillId="0" borderId="5" xfId="16" applyFont="1" applyFill="1" applyBorder="1">
      <alignment vertical="top"/>
    </xf>
    <xf numFmtId="0" fontId="8" fillId="0" borderId="0" xfId="16" applyFont="1" applyFill="1">
      <alignment vertical="top"/>
    </xf>
    <xf numFmtId="39" fontId="13" fillId="0" borderId="0" xfId="16" applyNumberFormat="1" applyFont="1" applyFill="1">
      <alignment vertical="top"/>
    </xf>
    <xf numFmtId="165" fontId="12" fillId="0" borderId="0" xfId="2" applyNumberFormat="1" applyFont="1" applyFill="1" applyAlignment="1">
      <alignment vertical="top"/>
    </xf>
    <xf numFmtId="0" fontId="16" fillId="0" borderId="0" xfId="0" applyFont="1" applyAlignment="1">
      <alignment vertical="top" readingOrder="1"/>
    </xf>
    <xf numFmtId="43" fontId="12" fillId="0" borderId="0" xfId="16" applyNumberFormat="1" applyFont="1" applyFill="1">
      <alignment vertical="top"/>
    </xf>
    <xf numFmtId="165" fontId="12" fillId="0" borderId="0" xfId="16" applyNumberFormat="1" applyFont="1" applyFill="1">
      <alignment vertical="top"/>
    </xf>
    <xf numFmtId="10" fontId="8" fillId="0" borderId="0" xfId="16" applyNumberFormat="1" applyFont="1" applyFill="1">
      <alignment vertical="top"/>
    </xf>
    <xf numFmtId="39" fontId="11" fillId="0" borderId="0" xfId="16" applyNumberFormat="1" applyFont="1" applyFill="1" applyAlignment="1">
      <alignment horizontal="right" vertical="top"/>
    </xf>
    <xf numFmtId="39" fontId="10" fillId="0" borderId="0" xfId="16" applyNumberFormat="1" applyFont="1" applyFill="1" applyAlignment="1">
      <alignment horizontal="right" vertical="top"/>
    </xf>
    <xf numFmtId="0" fontId="9" fillId="0" borderId="0" xfId="16" applyFont="1" applyFill="1">
      <alignment vertical="top"/>
    </xf>
    <xf numFmtId="2" fontId="8" fillId="0" borderId="0" xfId="16" applyNumberFormat="1" applyFont="1" applyFill="1" applyAlignment="1">
      <alignment horizontal="right" vertical="top"/>
    </xf>
    <xf numFmtId="2" fontId="8" fillId="0" borderId="7" xfId="16" applyNumberFormat="1" applyFont="1" applyFill="1" applyBorder="1" applyAlignment="1">
      <alignment horizontal="right" vertical="top"/>
    </xf>
    <xf numFmtId="0" fontId="8" fillId="0" borderId="8" xfId="16" applyFont="1" applyFill="1" applyBorder="1">
      <alignment vertical="top"/>
    </xf>
    <xf numFmtId="2" fontId="9" fillId="0" borderId="0" xfId="16" applyNumberFormat="1" applyFont="1" applyFill="1" applyAlignment="1">
      <alignment horizontal="right" vertical="top"/>
    </xf>
    <xf numFmtId="0" fontId="8" fillId="0" borderId="0" xfId="16" applyFont="1" applyFill="1" applyAlignment="1">
      <alignment horizontal="left" vertical="top"/>
    </xf>
    <xf numFmtId="0" fontId="14" fillId="0" borderId="0" xfId="16" applyFont="1" applyAlignment="1">
      <alignment horizontal="center" vertical="top" wrapText="1"/>
    </xf>
    <xf numFmtId="0" fontId="7" fillId="0" borderId="1" xfId="16" applyFont="1" applyBorder="1" applyAlignment="1">
      <alignment horizontal="center" vertical="top" wrapText="1" readingOrder="1"/>
    </xf>
    <xf numFmtId="43" fontId="8" fillId="0" borderId="0" xfId="1" applyFont="1" applyAlignment="1">
      <alignment vertical="top"/>
    </xf>
    <xf numFmtId="0" fontId="17" fillId="0" borderId="0" xfId="16" applyFont="1">
      <alignment vertical="top"/>
    </xf>
    <xf numFmtId="0" fontId="8" fillId="0" borderId="0" xfId="16" applyFont="1" applyAlignment="1">
      <alignment horizontal="left" vertical="top"/>
    </xf>
    <xf numFmtId="0" fontId="8" fillId="0" borderId="8" xfId="16" applyFont="1" applyBorder="1">
      <alignment vertical="top"/>
    </xf>
    <xf numFmtId="0" fontId="8" fillId="0" borderId="1" xfId="16" applyFont="1" applyBorder="1" applyAlignment="1">
      <alignment horizontal="left" vertical="top"/>
    </xf>
    <xf numFmtId="0" fontId="8" fillId="0" borderId="4" xfId="16" applyFont="1" applyBorder="1">
      <alignment vertical="top"/>
    </xf>
    <xf numFmtId="0" fontId="7" fillId="0" borderId="1" xfId="16" applyFont="1" applyBorder="1" applyAlignment="1">
      <alignment vertical="top"/>
    </xf>
    <xf numFmtId="0" fontId="8" fillId="0" borderId="1" xfId="16" applyFont="1" applyBorder="1" applyAlignment="1">
      <alignment vertical="top"/>
    </xf>
    <xf numFmtId="0" fontId="7" fillId="0" borderId="9" xfId="16" applyFont="1" applyBorder="1">
      <alignment vertical="top"/>
    </xf>
    <xf numFmtId="0" fontId="7" fillId="0" borderId="1" xfId="16" applyFont="1" applyBorder="1" applyAlignment="1">
      <alignment horizontal="left" vertical="top"/>
    </xf>
    <xf numFmtId="0" fontId="7" fillId="0" borderId="0" xfId="16" applyFont="1" applyBorder="1">
      <alignment vertical="top"/>
    </xf>
    <xf numFmtId="0" fontId="7" fillId="0" borderId="10" xfId="16" applyFont="1" applyBorder="1" applyAlignment="1">
      <alignment vertical="top"/>
    </xf>
    <xf numFmtId="0" fontId="7" fillId="0" borderId="11" xfId="16" applyFont="1" applyBorder="1">
      <alignment vertical="top"/>
    </xf>
    <xf numFmtId="0" fontId="7" fillId="0" borderId="4" xfId="16" applyFont="1" applyBorder="1">
      <alignment vertical="top"/>
    </xf>
    <xf numFmtId="0" fontId="8" fillId="0" borderId="12" xfId="16" applyFont="1" applyBorder="1" applyAlignment="1">
      <alignment horizontal="left" vertical="top"/>
    </xf>
    <xf numFmtId="0" fontId="8" fillId="0" borderId="13" xfId="16" applyFont="1" applyBorder="1">
      <alignment vertical="top"/>
    </xf>
    <xf numFmtId="0" fontId="8" fillId="0" borderId="14" xfId="16" applyFont="1" applyBorder="1" applyAlignment="1">
      <alignment horizontal="left" vertical="top"/>
    </xf>
    <xf numFmtId="0" fontId="8" fillId="0" borderId="2" xfId="16" applyFont="1" applyBorder="1" applyAlignment="1">
      <alignment horizontal="left" vertical="top"/>
    </xf>
    <xf numFmtId="0" fontId="15" fillId="0" borderId="0" xfId="0" applyFont="1" applyBorder="1" applyAlignment="1">
      <alignment horizontal="left"/>
    </xf>
    <xf numFmtId="0" fontId="18" fillId="0" borderId="0" xfId="16" applyFont="1" applyAlignment="1">
      <alignment vertical="top"/>
    </xf>
    <xf numFmtId="0" fontId="7" fillId="0" borderId="0" xfId="16" applyFont="1" applyAlignment="1">
      <alignment horizontal="left" vertical="top" wrapText="1" readingOrder="1"/>
    </xf>
    <xf numFmtId="39" fontId="7" fillId="0" borderId="0" xfId="16" applyNumberFormat="1" applyFont="1" applyFill="1" applyAlignment="1">
      <alignment horizontal="right" vertical="top"/>
    </xf>
    <xf numFmtId="0" fontId="11" fillId="0" borderId="0" xfId="16" applyFont="1" applyAlignment="1">
      <alignment horizontal="left" vertical="top" wrapText="1" readingOrder="1"/>
    </xf>
    <xf numFmtId="39" fontId="8" fillId="0" borderId="0" xfId="16" applyNumberFormat="1" applyFont="1" applyFill="1" applyBorder="1">
      <alignment vertical="top"/>
    </xf>
    <xf numFmtId="39" fontId="8" fillId="0" borderId="0" xfId="16" applyNumberFormat="1" applyFont="1">
      <alignment vertical="top"/>
    </xf>
    <xf numFmtId="4" fontId="7" fillId="0" borderId="8" xfId="16" applyNumberFormat="1" applyFont="1" applyFill="1" applyBorder="1" applyAlignment="1">
      <alignment horizontal="right" vertical="top"/>
    </xf>
    <xf numFmtId="4" fontId="12" fillId="0" borderId="0" xfId="16" applyNumberFormat="1" applyFont="1">
      <alignment vertical="top"/>
    </xf>
    <xf numFmtId="0" fontId="12" fillId="0" borderId="0" xfId="16" applyFont="1" applyAlignment="1">
      <alignment horizontal="center" vertical="top"/>
    </xf>
    <xf numFmtId="0" fontId="8" fillId="0" borderId="1" xfId="16" applyFont="1" applyFill="1" applyBorder="1" applyAlignment="1" applyProtection="1">
      <alignment vertical="top" wrapText="1"/>
      <protection locked="0"/>
    </xf>
    <xf numFmtId="0" fontId="8" fillId="0" borderId="0" xfId="16" applyFont="1" applyFill="1" applyBorder="1" applyProtection="1">
      <alignment vertical="top"/>
      <protection locked="0"/>
    </xf>
    <xf numFmtId="0" fontId="8" fillId="0" borderId="1" xfId="16" applyFont="1" applyFill="1" applyBorder="1" applyProtection="1">
      <alignment vertical="top"/>
      <protection locked="0"/>
    </xf>
    <xf numFmtId="0" fontId="8" fillId="0" borderId="1" xfId="16" applyFont="1" applyFill="1" applyBorder="1" applyAlignment="1" applyProtection="1">
      <alignment horizontal="center" vertical="top"/>
      <protection locked="0"/>
    </xf>
    <xf numFmtId="0" fontId="8" fillId="0" borderId="2" xfId="16" applyFont="1" applyFill="1" applyBorder="1" applyProtection="1">
      <alignment vertical="top"/>
      <protection locked="0"/>
    </xf>
    <xf numFmtId="0" fontId="8" fillId="0" borderId="3" xfId="16" applyFont="1" applyFill="1" applyBorder="1" applyProtection="1">
      <alignment vertical="top"/>
      <protection locked="0"/>
    </xf>
    <xf numFmtId="39" fontId="8" fillId="0" borderId="0" xfId="16" applyNumberFormat="1" applyFont="1" applyFill="1">
      <alignment vertical="top"/>
    </xf>
    <xf numFmtId="2" fontId="17" fillId="0" borderId="0" xfId="16" applyNumberFormat="1" applyFont="1" applyFill="1" applyAlignment="1">
      <alignment horizontal="right" vertical="top"/>
    </xf>
    <xf numFmtId="43" fontId="8" fillId="0" borderId="0" xfId="1" applyFont="1" applyBorder="1" applyAlignment="1">
      <alignment vertical="top"/>
    </xf>
    <xf numFmtId="39" fontId="8" fillId="0" borderId="0" xfId="16" applyNumberFormat="1" applyFont="1" applyBorder="1">
      <alignment vertical="top"/>
    </xf>
    <xf numFmtId="39" fontId="8" fillId="0" borderId="0" xfId="16" applyNumberFormat="1" applyFont="1" applyBorder="1" applyAlignment="1">
      <alignment horizontal="right" vertical="top"/>
    </xf>
    <xf numFmtId="0" fontId="17" fillId="0" borderId="0" xfId="16" applyFont="1" applyBorder="1">
      <alignment vertical="top"/>
    </xf>
    <xf numFmtId="0" fontId="17" fillId="0" borderId="7" xfId="16" applyFont="1" applyBorder="1">
      <alignment vertical="top"/>
    </xf>
    <xf numFmtId="0" fontId="18" fillId="0" borderId="0" xfId="0" applyFont="1"/>
    <xf numFmtId="4" fontId="25" fillId="0" borderId="0" xfId="0" applyNumberFormat="1" applyFont="1"/>
    <xf numFmtId="4" fontId="8" fillId="0" borderId="0" xfId="16" applyNumberFormat="1" applyFont="1" applyFill="1" applyBorder="1">
      <alignment vertical="top"/>
    </xf>
    <xf numFmtId="0" fontId="26" fillId="0" borderId="0" xfId="16" applyFont="1">
      <alignment vertical="top"/>
    </xf>
    <xf numFmtId="4" fontId="12" fillId="0" borderId="0" xfId="16" applyNumberFormat="1" applyFont="1" applyFill="1">
      <alignment vertical="top"/>
    </xf>
    <xf numFmtId="0" fontId="8" fillId="0" borderId="20" xfId="16" applyFont="1" applyFill="1" applyBorder="1">
      <alignment vertical="top"/>
    </xf>
    <xf numFmtId="0" fontId="8" fillId="0" borderId="21" xfId="16" applyFont="1" applyBorder="1">
      <alignment vertical="top"/>
    </xf>
    <xf numFmtId="0" fontId="15" fillId="0" borderId="3" xfId="16" applyFont="1" applyBorder="1" applyAlignment="1">
      <alignment vertical="top"/>
    </xf>
    <xf numFmtId="0" fontId="8" fillId="0" borderId="22" xfId="16" applyFont="1" applyFill="1" applyBorder="1" applyProtection="1">
      <alignment vertical="top"/>
      <protection locked="0"/>
    </xf>
    <xf numFmtId="0" fontId="8" fillId="0" borderId="23" xfId="16" applyFont="1" applyFill="1" applyBorder="1" applyProtection="1">
      <alignment vertical="top"/>
      <protection locked="0"/>
    </xf>
    <xf numFmtId="0" fontId="20" fillId="0" borderId="0" xfId="16" applyFont="1" applyFill="1" applyAlignment="1">
      <alignment horizontal="center" vertical="top" wrapText="1"/>
    </xf>
    <xf numFmtId="0" fontId="14" fillId="0" borderId="0" xfId="16" applyFont="1" applyFill="1" applyAlignment="1">
      <alignment horizontal="center" vertical="top" wrapText="1"/>
    </xf>
    <xf numFmtId="0" fontId="20" fillId="0" borderId="0" xfId="0" applyFont="1" applyAlignment="1"/>
    <xf numFmtId="0" fontId="17" fillId="0" borderId="24" xfId="16" applyFont="1" applyFill="1" applyBorder="1">
      <alignment vertical="top"/>
    </xf>
    <xf numFmtId="2" fontId="20" fillId="0" borderId="0" xfId="16" applyNumberFormat="1" applyFont="1" applyFill="1" applyAlignment="1">
      <alignment horizontal="right" vertical="top" wrapText="1"/>
    </xf>
    <xf numFmtId="0" fontId="17" fillId="0" borderId="0" xfId="16" applyFont="1" applyFill="1">
      <alignment vertical="top"/>
    </xf>
    <xf numFmtId="0" fontId="17" fillId="0" borderId="25" xfId="16" applyFont="1" applyBorder="1" applyAlignment="1">
      <alignment horizontal="left" vertical="top" wrapText="1"/>
    </xf>
    <xf numFmtId="0" fontId="20" fillId="0" borderId="0" xfId="16" applyFont="1" applyAlignment="1">
      <alignment horizontal="left" vertical="top" wrapText="1" readingOrder="1"/>
    </xf>
    <xf numFmtId="0" fontId="17" fillId="0" borderId="0" xfId="16" applyFont="1" applyFill="1" applyBorder="1">
      <alignment vertical="top"/>
    </xf>
    <xf numFmtId="39" fontId="20" fillId="0" borderId="0" xfId="16" applyNumberFormat="1" applyFont="1" applyFill="1" applyAlignment="1">
      <alignment horizontal="right" vertical="top"/>
    </xf>
    <xf numFmtId="43" fontId="8" fillId="0" borderId="0" xfId="16" applyNumberFormat="1" applyFont="1" applyBorder="1">
      <alignment vertical="top"/>
    </xf>
    <xf numFmtId="43" fontId="17" fillId="0" borderId="0" xfId="1" applyFont="1" applyBorder="1"/>
    <xf numFmtId="4" fontId="21" fillId="0" borderId="0" xfId="0" applyNumberFormat="1" applyFont="1" applyBorder="1" applyAlignment="1">
      <alignment horizontal="right" wrapText="1"/>
    </xf>
    <xf numFmtId="165" fontId="8" fillId="0" borderId="0" xfId="2" applyNumberFormat="1" applyFont="1" applyBorder="1" applyAlignment="1">
      <alignment vertical="top"/>
    </xf>
    <xf numFmtId="0" fontId="17" fillId="0" borderId="0" xfId="0" applyFont="1" applyAlignment="1">
      <alignment vertical="top"/>
    </xf>
    <xf numFmtId="165" fontId="7" fillId="0" borderId="0" xfId="2" applyNumberFormat="1" applyFont="1" applyFill="1" applyAlignment="1">
      <alignment vertical="top" wrapText="1"/>
    </xf>
    <xf numFmtId="43" fontId="8" fillId="0" borderId="0" xfId="16" applyNumberFormat="1" applyFont="1" applyFill="1">
      <alignment vertical="top"/>
    </xf>
    <xf numFmtId="39" fontId="7" fillId="0" borderId="0" xfId="16" applyNumberFormat="1" applyFont="1" applyFill="1" applyAlignment="1">
      <alignment vertical="top" wrapText="1"/>
    </xf>
    <xf numFmtId="0" fontId="7" fillId="0" borderId="0" xfId="16" applyFont="1" applyFill="1">
      <alignment vertical="top"/>
    </xf>
    <xf numFmtId="43" fontId="8" fillId="0" borderId="0" xfId="16" applyNumberFormat="1" applyFont="1">
      <alignment vertical="top"/>
    </xf>
    <xf numFmtId="43" fontId="17" fillId="0" borderId="0" xfId="1" applyFont="1"/>
    <xf numFmtId="167" fontId="7" fillId="0" borderId="0" xfId="16" applyNumberFormat="1" applyFont="1" applyFill="1" applyBorder="1">
      <alignment vertical="top"/>
    </xf>
    <xf numFmtId="167" fontId="8" fillId="0" borderId="0" xfId="16" applyNumberFormat="1" applyFont="1" applyFill="1" applyBorder="1">
      <alignment vertical="top"/>
    </xf>
    <xf numFmtId="167" fontId="8" fillId="0" borderId="4" xfId="16" applyNumberFormat="1" applyFont="1" applyFill="1" applyBorder="1">
      <alignment vertical="top"/>
    </xf>
    <xf numFmtId="167" fontId="8" fillId="0" borderId="0" xfId="16" applyNumberFormat="1" applyFont="1" applyBorder="1">
      <alignment vertical="top"/>
    </xf>
    <xf numFmtId="167" fontId="8" fillId="0" borderId="0" xfId="1" applyNumberFormat="1" applyFont="1" applyBorder="1" applyAlignment="1">
      <alignment vertical="top"/>
    </xf>
    <xf numFmtId="167" fontId="18" fillId="0" borderId="0" xfId="0" applyNumberFormat="1" applyFont="1" applyBorder="1"/>
    <xf numFmtId="167" fontId="7" fillId="0" borderId="4" xfId="16" applyNumberFormat="1" applyFont="1" applyFill="1" applyBorder="1">
      <alignment vertical="top"/>
    </xf>
    <xf numFmtId="167" fontId="7" fillId="0" borderId="0" xfId="0" applyNumberFormat="1" applyFont="1" applyBorder="1"/>
    <xf numFmtId="167" fontId="8" fillId="0" borderId="5" xfId="16" applyNumberFormat="1" applyFont="1" applyFill="1" applyBorder="1">
      <alignment vertical="top"/>
    </xf>
    <xf numFmtId="167" fontId="8" fillId="0" borderId="8" xfId="16" applyNumberFormat="1" applyFont="1" applyFill="1" applyBorder="1">
      <alignment vertical="top"/>
    </xf>
    <xf numFmtId="167" fontId="8" fillId="0" borderId="5" xfId="16" applyNumberFormat="1" applyFont="1" applyBorder="1" applyAlignment="1">
      <alignment horizontal="right" vertical="top"/>
    </xf>
    <xf numFmtId="167" fontId="8" fillId="0" borderId="0" xfId="16" applyNumberFormat="1" applyFont="1" applyBorder="1" applyAlignment="1">
      <alignment horizontal="right" vertical="top"/>
    </xf>
    <xf numFmtId="167" fontId="8" fillId="0" borderId="13" xfId="16" applyNumberFormat="1" applyFont="1" applyFill="1" applyBorder="1">
      <alignment vertical="top"/>
    </xf>
    <xf numFmtId="167" fontId="7" fillId="0" borderId="5" xfId="16" applyNumberFormat="1" applyFont="1" applyFill="1" applyBorder="1">
      <alignment vertical="top"/>
    </xf>
    <xf numFmtId="167" fontId="7" fillId="0" borderId="37" xfId="16" applyNumberFormat="1" applyFont="1" applyFill="1" applyBorder="1">
      <alignment vertical="top"/>
    </xf>
    <xf numFmtId="167" fontId="7" fillId="0" borderId="8" xfId="16" applyNumberFormat="1" applyFont="1" applyFill="1" applyBorder="1">
      <alignment vertical="top"/>
    </xf>
    <xf numFmtId="167" fontId="8" fillId="0" borderId="0" xfId="16" applyNumberFormat="1" applyFont="1" applyFill="1" applyBorder="1" applyAlignment="1" applyProtection="1">
      <alignment vertical="top"/>
      <protection locked="0"/>
    </xf>
    <xf numFmtId="167" fontId="8" fillId="0" borderId="5" xfId="16" applyNumberFormat="1" applyFont="1" applyFill="1" applyBorder="1" applyAlignment="1" applyProtection="1">
      <alignment horizontal="left" vertical="top" wrapText="1"/>
      <protection locked="0"/>
    </xf>
    <xf numFmtId="167" fontId="8" fillId="0" borderId="0" xfId="16" applyNumberFormat="1" applyFont="1" applyFill="1" applyBorder="1" applyAlignment="1" applyProtection="1">
      <alignment horizontal="right" vertical="top"/>
      <protection locked="0"/>
    </xf>
    <xf numFmtId="167" fontId="8" fillId="0" borderId="0" xfId="16" applyNumberFormat="1" applyFont="1" applyFill="1" applyBorder="1" applyProtection="1">
      <alignment vertical="top"/>
      <protection locked="0"/>
    </xf>
    <xf numFmtId="167" fontId="8" fillId="0" borderId="5" xfId="16" applyNumberFormat="1" applyFont="1" applyFill="1" applyBorder="1" applyProtection="1">
      <alignment vertical="top"/>
      <protection locked="0"/>
    </xf>
    <xf numFmtId="167" fontId="7" fillId="0" borderId="0" xfId="16" applyNumberFormat="1" applyFont="1" applyFill="1" applyBorder="1" applyAlignment="1" applyProtection="1">
      <alignment vertical="top" readingOrder="1"/>
      <protection locked="0"/>
    </xf>
    <xf numFmtId="167" fontId="7" fillId="0" borderId="5" xfId="16" applyNumberFormat="1" applyFont="1" applyFill="1" applyBorder="1" applyAlignment="1" applyProtection="1">
      <alignment horizontal="left" vertical="top" wrapText="1"/>
      <protection locked="0"/>
    </xf>
    <xf numFmtId="167" fontId="8" fillId="0" borderId="0" xfId="16" applyNumberFormat="1" applyFont="1" applyFill="1" applyBorder="1" applyAlignment="1" applyProtection="1">
      <alignment horizontal="left" vertical="top" wrapText="1"/>
      <protection locked="0"/>
    </xf>
    <xf numFmtId="167" fontId="7" fillId="0" borderId="0" xfId="16" applyNumberFormat="1" applyFont="1" applyFill="1" applyBorder="1" applyAlignment="1" applyProtection="1">
      <alignment horizontal="right" vertical="top"/>
    </xf>
    <xf numFmtId="165" fontId="7" fillId="0" borderId="9" xfId="2" applyNumberFormat="1" applyFont="1" applyFill="1" applyBorder="1" applyAlignment="1" applyProtection="1">
      <alignment horizontal="right" vertical="top"/>
      <protection locked="0"/>
    </xf>
    <xf numFmtId="167" fontId="7" fillId="0" borderId="35" xfId="16" applyNumberFormat="1" applyFont="1" applyFill="1" applyBorder="1" applyAlignment="1" applyProtection="1">
      <alignment horizontal="center" vertical="top" wrapText="1"/>
      <protection locked="0"/>
    </xf>
    <xf numFmtId="167" fontId="7" fillId="0" borderId="0" xfId="16" applyNumberFormat="1" applyFont="1" applyFill="1" applyBorder="1" applyAlignment="1" applyProtection="1">
      <alignment horizontal="center" vertical="top" wrapText="1"/>
      <protection locked="0"/>
    </xf>
    <xf numFmtId="167" fontId="7" fillId="0" borderId="5" xfId="16" applyNumberFormat="1" applyFont="1" applyFill="1" applyBorder="1" applyAlignment="1" applyProtection="1">
      <alignment horizontal="center" vertical="top" wrapText="1"/>
      <protection locked="0"/>
    </xf>
    <xf numFmtId="165" fontId="7" fillId="0" borderId="5" xfId="2" applyNumberFormat="1" applyFont="1" applyFill="1" applyBorder="1" applyAlignment="1" applyProtection="1">
      <alignment horizontal="left" vertical="top" wrapText="1"/>
      <protection locked="0"/>
    </xf>
    <xf numFmtId="165" fontId="7" fillId="0" borderId="35" xfId="2" applyNumberFormat="1" applyFont="1" applyFill="1" applyBorder="1" applyAlignment="1" applyProtection="1">
      <alignment horizontal="center" vertical="top" wrapText="1"/>
      <protection locked="0"/>
    </xf>
    <xf numFmtId="165" fontId="8" fillId="0" borderId="5" xfId="2" applyNumberFormat="1" applyFont="1" applyFill="1" applyBorder="1" applyAlignment="1" applyProtection="1">
      <alignment vertical="top"/>
      <protection locked="0"/>
    </xf>
    <xf numFmtId="167" fontId="8" fillId="0" borderId="5" xfId="16" applyNumberFormat="1" applyFont="1" applyFill="1" applyBorder="1" applyAlignment="1" applyProtection="1">
      <alignment horizontal="center" vertical="top"/>
      <protection locked="0"/>
    </xf>
    <xf numFmtId="167" fontId="7" fillId="0" borderId="39" xfId="16" applyNumberFormat="1" applyFont="1" applyFill="1" applyBorder="1" applyAlignment="1" applyProtection="1">
      <alignment horizontal="center" vertical="top" wrapText="1"/>
      <protection locked="0"/>
    </xf>
    <xf numFmtId="167" fontId="7" fillId="0" borderId="11" xfId="16" applyNumberFormat="1" applyFont="1" applyFill="1" applyBorder="1">
      <alignment vertical="top"/>
    </xf>
    <xf numFmtId="167" fontId="7" fillId="0" borderId="21" xfId="16" applyNumberFormat="1" applyFont="1" applyFill="1" applyBorder="1">
      <alignment vertical="top"/>
    </xf>
    <xf numFmtId="167" fontId="17" fillId="0" borderId="0" xfId="16" applyNumberFormat="1" applyFont="1">
      <alignment vertical="top"/>
    </xf>
    <xf numFmtId="167" fontId="17" fillId="0" borderId="0" xfId="1" applyNumberFormat="1" applyFont="1" applyAlignment="1">
      <alignment vertical="top"/>
    </xf>
    <xf numFmtId="167" fontId="20" fillId="0" borderId="7" xfId="16" applyNumberFormat="1" applyFont="1" applyBorder="1" applyAlignment="1">
      <alignment horizontal="left" vertical="top" wrapText="1"/>
    </xf>
    <xf numFmtId="167" fontId="20" fillId="0" borderId="7" xfId="16" applyNumberFormat="1" applyFont="1" applyFill="1" applyBorder="1" applyAlignment="1">
      <alignment horizontal="right" vertical="top"/>
    </xf>
    <xf numFmtId="167" fontId="17" fillId="0" borderId="25" xfId="16" applyNumberFormat="1" applyFont="1" applyBorder="1" applyAlignment="1">
      <alignment horizontal="left" vertical="top" wrapText="1"/>
    </xf>
    <xf numFmtId="167" fontId="8" fillId="0" borderId="41" xfId="16" applyNumberFormat="1" applyFont="1" applyBorder="1">
      <alignment vertical="top"/>
    </xf>
    <xf numFmtId="167" fontId="12" fillId="0" borderId="0" xfId="16" applyNumberFormat="1" applyFont="1" applyFill="1">
      <alignment vertical="top"/>
    </xf>
    <xf numFmtId="0" fontId="7" fillId="0" borderId="27" xfId="16" applyFont="1" applyBorder="1" applyAlignment="1">
      <alignment horizontal="center" vertical="top" wrapText="1" readingOrder="1"/>
    </xf>
    <xf numFmtId="0" fontId="8" fillId="0" borderId="24" xfId="16" applyFont="1" applyBorder="1">
      <alignment vertical="top"/>
    </xf>
    <xf numFmtId="0" fontId="8" fillId="0" borderId="0" xfId="16" applyFont="1" applyBorder="1" applyAlignment="1">
      <alignment vertical="top" wrapText="1"/>
    </xf>
    <xf numFmtId="0" fontId="8" fillId="0" borderId="5" xfId="16" applyFont="1" applyBorder="1">
      <alignment vertical="top"/>
    </xf>
    <xf numFmtId="0" fontId="8" fillId="0" borderId="0" xfId="16" applyFont="1" applyBorder="1" applyAlignment="1">
      <alignment horizontal="left" vertical="top" wrapText="1"/>
    </xf>
    <xf numFmtId="0" fontId="8" fillId="0" borderId="5" xfId="16" applyFont="1" applyBorder="1" applyAlignment="1">
      <alignment horizontal="left" vertical="top" wrapText="1"/>
    </xf>
    <xf numFmtId="0" fontId="8" fillId="0" borderId="0" xfId="16" applyFont="1" applyBorder="1" applyAlignment="1">
      <alignment horizontal="center" vertical="top"/>
    </xf>
    <xf numFmtId="167" fontId="8" fillId="0" borderId="24" xfId="16" applyNumberFormat="1" applyFont="1" applyFill="1" applyBorder="1">
      <alignment vertical="top"/>
    </xf>
    <xf numFmtId="0" fontId="8" fillId="0" borderId="2" xfId="16" applyFont="1" applyFill="1" applyBorder="1" applyAlignment="1">
      <alignment horizontal="left" vertical="top"/>
    </xf>
    <xf numFmtId="167" fontId="7" fillId="0" borderId="51" xfId="16" applyNumberFormat="1" applyFont="1" applyFill="1" applyBorder="1">
      <alignment vertical="top"/>
    </xf>
    <xf numFmtId="167" fontId="7" fillId="0" borderId="18" xfId="16" applyNumberFormat="1" applyFont="1" applyFill="1" applyBorder="1">
      <alignment vertical="top"/>
    </xf>
    <xf numFmtId="0" fontId="15" fillId="0" borderId="11" xfId="0" applyFont="1" applyBorder="1" applyAlignment="1"/>
    <xf numFmtId="0" fontId="20" fillId="0" borderId="0" xfId="16" applyFont="1" applyFill="1" applyAlignment="1">
      <alignment horizontal="center" vertical="top" wrapText="1"/>
    </xf>
    <xf numFmtId="4" fontId="7" fillId="0" borderId="0" xfId="16" applyNumberFormat="1" applyFont="1" applyFill="1" applyBorder="1" applyAlignment="1">
      <alignment horizontal="right" vertical="top"/>
    </xf>
    <xf numFmtId="0" fontId="15" fillId="0" borderId="11" xfId="0" applyFont="1" applyFill="1" applyBorder="1" applyAlignment="1"/>
    <xf numFmtId="167" fontId="8" fillId="0" borderId="11" xfId="0" applyNumberFormat="1" applyFont="1" applyFill="1" applyBorder="1" applyAlignment="1"/>
    <xf numFmtId="167" fontId="7" fillId="0" borderId="39" xfId="16" applyNumberFormat="1" applyFont="1" applyFill="1" applyBorder="1" applyAlignment="1">
      <alignment horizontal="right" vertical="top"/>
    </xf>
    <xf numFmtId="167" fontId="8" fillId="0" borderId="59" xfId="16" applyNumberFormat="1" applyFont="1" applyFill="1" applyBorder="1">
      <alignment vertical="top"/>
    </xf>
    <xf numFmtId="167" fontId="8" fillId="0" borderId="21" xfId="16" applyNumberFormat="1" applyFont="1" applyFill="1" applyBorder="1">
      <alignment vertical="top"/>
    </xf>
    <xf numFmtId="0" fontId="8" fillId="0" borderId="16" xfId="16" applyFont="1" applyFill="1" applyBorder="1">
      <alignment vertical="top"/>
    </xf>
    <xf numFmtId="0" fontId="8" fillId="0" borderId="1" xfId="16" applyFont="1" applyFill="1" applyBorder="1">
      <alignment vertical="top"/>
    </xf>
    <xf numFmtId="0" fontId="8" fillId="0" borderId="15" xfId="16" applyFont="1" applyFill="1" applyBorder="1" applyProtection="1">
      <alignment vertical="top"/>
      <protection locked="0"/>
    </xf>
    <xf numFmtId="0" fontId="7" fillId="0" borderId="22" xfId="16" applyFont="1" applyFill="1" applyBorder="1" applyAlignment="1" applyProtection="1">
      <alignment horizontal="center" vertical="top"/>
      <protection locked="0"/>
    </xf>
    <xf numFmtId="0" fontId="7" fillId="0" borderId="23" xfId="16" applyFont="1" applyFill="1" applyBorder="1" applyAlignment="1" applyProtection="1">
      <alignment horizontal="center" vertical="top"/>
      <protection locked="0"/>
    </xf>
    <xf numFmtId="4" fontId="8" fillId="0" borderId="8" xfId="16" applyNumberFormat="1" applyFont="1" applyFill="1" applyBorder="1">
      <alignment vertical="top"/>
    </xf>
    <xf numFmtId="4" fontId="8" fillId="0" borderId="17" xfId="16" applyNumberFormat="1" applyFont="1" applyFill="1" applyBorder="1">
      <alignment vertical="top"/>
    </xf>
    <xf numFmtId="4" fontId="18" fillId="0" borderId="17" xfId="16" applyNumberFormat="1" applyFont="1" applyFill="1" applyBorder="1">
      <alignment vertical="top"/>
    </xf>
    <xf numFmtId="4" fontId="18" fillId="0" borderId="0" xfId="16" applyNumberFormat="1" applyFont="1" applyFill="1" applyBorder="1">
      <alignment vertical="top"/>
    </xf>
    <xf numFmtId="4" fontId="18" fillId="0" borderId="19" xfId="16" applyNumberFormat="1" applyFont="1" applyFill="1" applyBorder="1">
      <alignment vertical="top"/>
    </xf>
    <xf numFmtId="0" fontId="8" fillId="0" borderId="2" xfId="16" applyFont="1" applyFill="1" applyBorder="1">
      <alignment vertical="top"/>
    </xf>
    <xf numFmtId="4" fontId="18" fillId="0" borderId="18" xfId="16" applyNumberFormat="1" applyFont="1" applyFill="1" applyBorder="1">
      <alignment vertical="top"/>
    </xf>
    <xf numFmtId="165" fontId="7" fillId="0" borderId="44" xfId="2" applyNumberFormat="1" applyFont="1" applyFill="1" applyBorder="1" applyAlignment="1" applyProtection="1">
      <alignment horizontal="right" vertical="top"/>
      <protection locked="0"/>
    </xf>
    <xf numFmtId="4" fontId="21" fillId="0" borderId="0" xfId="0" applyNumberFormat="1" applyFont="1" applyFill="1" applyBorder="1" applyAlignment="1">
      <alignment horizontal="left" vertical="top" wrapText="1"/>
    </xf>
    <xf numFmtId="167" fontId="20" fillId="0" borderId="24" xfId="16" applyNumberFormat="1" applyFont="1" applyFill="1" applyBorder="1">
      <alignment vertical="top"/>
    </xf>
    <xf numFmtId="165" fontId="20" fillId="0" borderId="7" xfId="2" applyNumberFormat="1" applyFont="1" applyFill="1" applyBorder="1" applyAlignment="1">
      <alignment horizontal="right" vertical="top"/>
    </xf>
    <xf numFmtId="167" fontId="17" fillId="0" borderId="24" xfId="1" applyNumberFormat="1" applyFont="1" applyFill="1" applyBorder="1" applyAlignment="1">
      <alignment vertical="top"/>
    </xf>
    <xf numFmtId="167" fontId="17" fillId="0" borderId="0" xfId="16" applyNumberFormat="1" applyFont="1" applyBorder="1">
      <alignment vertical="top"/>
    </xf>
    <xf numFmtId="167" fontId="17" fillId="0" borderId="0" xfId="1" applyNumberFormat="1" applyFont="1" applyBorder="1" applyAlignment="1">
      <alignment vertical="top"/>
    </xf>
    <xf numFmtId="167" fontId="17" fillId="0" borderId="8" xfId="16" applyNumberFormat="1" applyFont="1" applyBorder="1">
      <alignment vertical="top"/>
    </xf>
    <xf numFmtId="0" fontId="21" fillId="0" borderId="0" xfId="0" applyFont="1" applyBorder="1" applyAlignment="1">
      <alignment horizontal="justify" wrapText="1"/>
    </xf>
    <xf numFmtId="167" fontId="17" fillId="0" borderId="47" xfId="16" applyNumberFormat="1" applyFont="1" applyFill="1" applyBorder="1" applyAlignment="1">
      <alignment horizontal="right" vertical="top"/>
    </xf>
    <xf numFmtId="167" fontId="17" fillId="0" borderId="3" xfId="16" applyNumberFormat="1" applyFont="1" applyBorder="1">
      <alignment vertical="top"/>
    </xf>
    <xf numFmtId="167" fontId="17" fillId="0" borderId="3" xfId="1" applyNumberFormat="1" applyFont="1" applyBorder="1" applyAlignment="1">
      <alignment vertical="top"/>
    </xf>
    <xf numFmtId="167" fontId="17" fillId="0" borderId="18" xfId="16" applyNumberFormat="1" applyFont="1" applyBorder="1">
      <alignment vertical="top"/>
    </xf>
    <xf numFmtId="168" fontId="8" fillId="0" borderId="0" xfId="16" applyNumberFormat="1" applyFont="1">
      <alignment vertical="top"/>
    </xf>
    <xf numFmtId="167" fontId="7" fillId="0" borderId="9" xfId="16" applyNumberFormat="1" applyFont="1" applyFill="1" applyBorder="1" applyAlignment="1" applyProtection="1">
      <alignment horizontal="right" vertical="top"/>
      <protection locked="0"/>
    </xf>
    <xf numFmtId="167" fontId="12" fillId="0" borderId="0" xfId="16" applyNumberFormat="1" applyFont="1">
      <alignment vertical="top"/>
    </xf>
    <xf numFmtId="167" fontId="7" fillId="0" borderId="0" xfId="16" applyNumberFormat="1" applyFont="1" applyFill="1" applyBorder="1" applyAlignment="1">
      <alignment horizontal="right" vertical="top"/>
    </xf>
    <xf numFmtId="167" fontId="8" fillId="0" borderId="0" xfId="16" applyNumberFormat="1" applyFont="1" applyFill="1" applyBorder="1" applyAlignment="1">
      <alignment horizontal="right" vertical="top"/>
    </xf>
    <xf numFmtId="167" fontId="8" fillId="0" borderId="0" xfId="0" applyNumberFormat="1" applyFont="1" applyFill="1" applyBorder="1" applyAlignment="1">
      <alignment vertical="top"/>
    </xf>
    <xf numFmtId="167" fontId="8" fillId="0" borderId="0" xfId="16" applyNumberFormat="1" applyFont="1" applyFill="1">
      <alignment vertical="top"/>
    </xf>
    <xf numFmtId="4" fontId="8" fillId="0" borderId="0" xfId="16" applyNumberFormat="1" applyFont="1" applyFill="1">
      <alignment vertical="top"/>
    </xf>
    <xf numFmtId="165" fontId="20" fillId="0" borderId="29" xfId="2" applyNumberFormat="1" applyFont="1" applyFill="1" applyBorder="1" applyAlignment="1">
      <alignment horizontal="right" vertical="top"/>
    </xf>
    <xf numFmtId="0" fontId="20" fillId="0" borderId="0" xfId="16" applyFont="1" applyFill="1" applyAlignment="1">
      <alignment vertical="top" wrapText="1"/>
    </xf>
    <xf numFmtId="167" fontId="8" fillId="0" borderId="0" xfId="16" applyNumberFormat="1" applyFont="1">
      <alignment vertical="top"/>
    </xf>
    <xf numFmtId="39" fontId="27" fillId="0" borderId="0" xfId="16" applyNumberFormat="1" applyFont="1" applyFill="1">
      <alignment vertical="top"/>
    </xf>
    <xf numFmtId="0" fontId="27" fillId="0" borderId="0" xfId="16" applyFont="1" applyFill="1">
      <alignment vertical="top"/>
    </xf>
    <xf numFmtId="167" fontId="7" fillId="0" borderId="49" xfId="16" applyNumberFormat="1" applyFont="1" applyFill="1" applyBorder="1">
      <alignment vertical="top"/>
    </xf>
    <xf numFmtId="167" fontId="8" fillId="0" borderId="0" xfId="16" applyNumberFormat="1" applyFont="1" applyFill="1" applyBorder="1" applyAlignment="1">
      <alignment horizontal="right" vertical="top"/>
    </xf>
    <xf numFmtId="167" fontId="7" fillId="0" borderId="49" xfId="16" applyNumberFormat="1" applyFont="1" applyFill="1" applyBorder="1" applyAlignment="1">
      <alignment horizontal="right" vertical="top"/>
    </xf>
    <xf numFmtId="0" fontId="20" fillId="0" borderId="0" xfId="16" applyFont="1" applyFill="1" applyAlignment="1">
      <alignment horizontal="center" vertical="top" wrapText="1"/>
    </xf>
    <xf numFmtId="167" fontId="7" fillId="0" borderId="0" xfId="16" applyNumberFormat="1" applyFont="1" applyFill="1" applyBorder="1" applyAlignment="1">
      <alignment horizontal="right" vertical="top"/>
    </xf>
    <xf numFmtId="167" fontId="7" fillId="0" borderId="4" xfId="16" applyNumberFormat="1" applyFont="1" applyFill="1" applyBorder="1" applyAlignment="1">
      <alignment horizontal="right" vertical="top"/>
    </xf>
    <xf numFmtId="0" fontId="17" fillId="0" borderId="0" xfId="16" applyFont="1" applyBorder="1" applyAlignment="1">
      <alignment horizontal="left" vertical="top" wrapText="1"/>
    </xf>
    <xf numFmtId="167" fontId="7" fillId="0" borderId="0" xfId="16" applyNumberFormat="1" applyFont="1" applyFill="1" applyBorder="1" applyAlignment="1" applyProtection="1">
      <alignment horizontal="right" vertical="top"/>
      <protection locked="0"/>
    </xf>
    <xf numFmtId="167" fontId="7" fillId="0" borderId="5" xfId="16" applyNumberFormat="1" applyFont="1" applyFill="1" applyBorder="1" applyAlignment="1" applyProtection="1">
      <alignment horizontal="right" vertical="top"/>
      <protection locked="0"/>
    </xf>
    <xf numFmtId="167" fontId="7" fillId="0" borderId="8" xfId="16" applyNumberFormat="1" applyFont="1" applyFill="1" applyBorder="1" applyAlignment="1">
      <alignment horizontal="right" vertical="top"/>
    </xf>
    <xf numFmtId="0" fontId="26" fillId="0" borderId="0" xfId="16" applyFont="1" applyFill="1">
      <alignment vertical="top"/>
    </xf>
    <xf numFmtId="0" fontId="28" fillId="0" borderId="0" xfId="0" applyFont="1" applyAlignment="1"/>
    <xf numFmtId="0" fontId="29" fillId="0" borderId="1" xfId="16" applyFont="1" applyFill="1" applyBorder="1" applyAlignment="1">
      <alignment horizontal="center" vertical="top" wrapText="1" readingOrder="1"/>
    </xf>
    <xf numFmtId="4" fontId="26" fillId="0" borderId="0" xfId="16" applyNumberFormat="1" applyFont="1" applyFill="1" applyBorder="1">
      <alignment vertical="top"/>
    </xf>
    <xf numFmtId="2" fontId="12" fillId="0" borderId="0" xfId="16" applyNumberFormat="1" applyFont="1">
      <alignment vertical="top"/>
    </xf>
    <xf numFmtId="2" fontId="8" fillId="0" borderId="0" xfId="16" applyNumberFormat="1" applyFont="1">
      <alignment vertical="top"/>
    </xf>
    <xf numFmtId="165" fontId="8" fillId="0" borderId="0" xfId="16" applyNumberFormat="1" applyFont="1" applyFill="1" applyBorder="1" applyAlignment="1">
      <alignment horizontal="right" vertical="top"/>
    </xf>
    <xf numFmtId="4" fontId="12" fillId="0" borderId="0" xfId="16" applyNumberFormat="1" applyFont="1" applyBorder="1">
      <alignment vertical="top"/>
    </xf>
    <xf numFmtId="167" fontId="8" fillId="0" borderId="0" xfId="0" applyNumberFormat="1" applyFont="1" applyFill="1" applyBorder="1" applyAlignment="1">
      <alignment horizontal="right" vertical="top"/>
    </xf>
    <xf numFmtId="0" fontId="20" fillId="0" borderId="0" xfId="16" applyFont="1">
      <alignment vertical="top"/>
    </xf>
    <xf numFmtId="0" fontId="15" fillId="0" borderId="3" xfId="16" applyFont="1" applyFill="1" applyBorder="1" applyAlignment="1">
      <alignment vertical="top"/>
    </xf>
    <xf numFmtId="0" fontId="15" fillId="0" borderId="3" xfId="16" applyFont="1" applyFill="1" applyBorder="1" applyAlignment="1">
      <alignment horizontal="right" vertical="top"/>
    </xf>
    <xf numFmtId="0" fontId="15" fillId="0" borderId="0" xfId="16" applyFont="1" applyFill="1" applyAlignment="1">
      <alignment horizontal="right" vertical="top" wrapText="1" readingOrder="1"/>
    </xf>
    <xf numFmtId="0" fontId="7" fillId="0" borderId="28" xfId="16" applyFont="1" applyFill="1" applyBorder="1" applyAlignment="1">
      <alignment horizontal="center" vertical="top" wrapText="1" readingOrder="1"/>
    </xf>
    <xf numFmtId="0" fontId="7" fillId="0" borderId="27" xfId="16" applyFont="1" applyFill="1" applyBorder="1" applyAlignment="1">
      <alignment horizontal="center" vertical="top" wrapText="1" readingOrder="1"/>
    </xf>
    <xf numFmtId="2" fontId="7" fillId="0" borderId="28" xfId="16" applyNumberFormat="1" applyFont="1" applyFill="1" applyBorder="1" applyAlignment="1">
      <alignment horizontal="center" vertical="top"/>
    </xf>
    <xf numFmtId="0" fontId="7" fillId="0" borderId="45" xfId="16" applyFont="1" applyFill="1" applyBorder="1" applyAlignment="1">
      <alignment horizontal="center" vertical="top" wrapText="1" readingOrder="1"/>
    </xf>
    <xf numFmtId="0" fontId="8" fillId="0" borderId="54" xfId="16" applyFont="1" applyBorder="1">
      <alignment vertical="top"/>
    </xf>
    <xf numFmtId="0" fontId="8" fillId="0" borderId="55" xfId="16" applyFont="1" applyBorder="1">
      <alignment vertical="top"/>
    </xf>
    <xf numFmtId="167" fontId="7" fillId="0" borderId="4" xfId="16" applyNumberFormat="1" applyFont="1" applyFill="1" applyBorder="1" applyAlignment="1">
      <alignment vertical="top" readingOrder="1"/>
    </xf>
    <xf numFmtId="167" fontId="7" fillId="0" borderId="7" xfId="16" applyNumberFormat="1" applyFont="1" applyFill="1" applyBorder="1" applyAlignment="1">
      <alignment horizontal="right" vertical="top"/>
    </xf>
    <xf numFmtId="167" fontId="7" fillId="0" borderId="24" xfId="16" applyNumberFormat="1" applyFont="1" applyFill="1" applyBorder="1" applyAlignment="1">
      <alignment vertical="top"/>
    </xf>
    <xf numFmtId="167" fontId="7" fillId="0" borderId="4" xfId="16" applyNumberFormat="1" applyFont="1" applyFill="1" applyBorder="1" applyAlignment="1">
      <alignment vertical="top" wrapText="1" readingOrder="1"/>
    </xf>
    <xf numFmtId="167" fontId="7" fillId="0" borderId="24" xfId="16" applyNumberFormat="1" applyFont="1" applyFill="1" applyBorder="1">
      <alignment vertical="top"/>
    </xf>
    <xf numFmtId="167" fontId="7" fillId="0" borderId="24" xfId="16" applyNumberFormat="1" applyFont="1" applyFill="1" applyBorder="1" applyAlignment="1">
      <alignment horizontal="right" vertical="top"/>
    </xf>
    <xf numFmtId="167" fontId="8" fillId="0" borderId="0" xfId="0" applyNumberFormat="1" applyFont="1" applyAlignment="1">
      <alignment horizontal="right" vertical="top"/>
    </xf>
    <xf numFmtId="167" fontId="8" fillId="0" borderId="7" xfId="16" applyNumberFormat="1" applyFont="1" applyFill="1" applyBorder="1" applyAlignment="1">
      <alignment horizontal="right" vertical="top"/>
    </xf>
    <xf numFmtId="167" fontId="8" fillId="0" borderId="24" xfId="0" applyNumberFormat="1" applyFont="1" applyBorder="1" applyAlignment="1">
      <alignment vertical="top"/>
    </xf>
    <xf numFmtId="167" fontId="7" fillId="0" borderId="7" xfId="16" applyNumberFormat="1" applyFont="1" applyFill="1" applyBorder="1" applyAlignment="1">
      <alignment vertical="top" readingOrder="1"/>
    </xf>
    <xf numFmtId="167" fontId="7" fillId="0" borderId="24" xfId="16" applyNumberFormat="1" applyFont="1" applyFill="1" applyBorder="1" applyAlignment="1">
      <alignment vertical="top" readingOrder="1"/>
    </xf>
    <xf numFmtId="39" fontId="8" fillId="0" borderId="0" xfId="0" applyNumberFormat="1" applyFont="1" applyAlignment="1">
      <alignment horizontal="right" vertical="top"/>
    </xf>
    <xf numFmtId="39" fontId="8" fillId="0" borderId="4" xfId="0" applyNumberFormat="1" applyFont="1" applyBorder="1" applyAlignment="1">
      <alignment horizontal="right" vertical="top"/>
    </xf>
    <xf numFmtId="167" fontId="8" fillId="0" borderId="24" xfId="0" applyNumberFormat="1" applyFont="1" applyBorder="1" applyAlignment="1">
      <alignment horizontal="right" vertical="top"/>
    </xf>
    <xf numFmtId="167" fontId="8" fillId="0" borderId="4" xfId="16" applyNumberFormat="1" applyFont="1" applyFill="1" applyBorder="1" applyAlignment="1">
      <alignment vertical="top" wrapText="1" readingOrder="1"/>
    </xf>
    <xf numFmtId="167" fontId="8" fillId="0" borderId="24" xfId="16" applyNumberFormat="1" applyFont="1" applyFill="1" applyBorder="1" applyAlignment="1">
      <alignment horizontal="right" vertical="top"/>
    </xf>
    <xf numFmtId="0" fontId="7" fillId="0" borderId="0" xfId="16" applyFont="1" applyBorder="1" applyAlignment="1">
      <alignment horizontal="left" vertical="top" wrapText="1"/>
    </xf>
    <xf numFmtId="167" fontId="8" fillId="0" borderId="4" xfId="16" applyNumberFormat="1" applyFont="1" applyFill="1" applyBorder="1" applyAlignment="1">
      <alignment vertical="top" readingOrder="1"/>
    </xf>
    <xf numFmtId="165" fontId="7" fillId="0" borderId="9" xfId="16" applyNumberFormat="1" applyFont="1" applyFill="1" applyBorder="1" applyAlignment="1">
      <alignment horizontal="right" vertical="top"/>
    </xf>
    <xf numFmtId="167" fontId="7" fillId="0" borderId="29" xfId="16" applyNumberFormat="1" applyFont="1" applyFill="1" applyBorder="1" applyAlignment="1">
      <alignment horizontal="right" vertical="top"/>
    </xf>
    <xf numFmtId="167" fontId="7" fillId="0" borderId="46" xfId="16" applyNumberFormat="1" applyFont="1" applyFill="1" applyBorder="1" applyAlignment="1">
      <alignment horizontal="right" vertical="top"/>
    </xf>
    <xf numFmtId="0" fontId="7" fillId="0" borderId="0" xfId="16" applyFont="1" applyBorder="1" applyAlignment="1">
      <alignment horizontal="center" vertical="top" wrapText="1"/>
    </xf>
    <xf numFmtId="0" fontId="7" fillId="0" borderId="5" xfId="16" applyFont="1" applyBorder="1" applyAlignment="1">
      <alignment horizontal="center" vertical="top" wrapText="1"/>
    </xf>
    <xf numFmtId="165" fontId="7" fillId="0" borderId="4" xfId="16" applyNumberFormat="1" applyFont="1" applyFill="1" applyBorder="1" applyAlignment="1">
      <alignment vertical="top" readingOrder="1"/>
    </xf>
    <xf numFmtId="167" fontId="8" fillId="0" borderId="4" xfId="0" applyNumberFormat="1" applyFont="1" applyBorder="1" applyAlignment="1">
      <alignment vertical="top"/>
    </xf>
    <xf numFmtId="167" fontId="8" fillId="0" borderId="52" xfId="16" applyNumberFormat="1" applyFont="1" applyFill="1" applyBorder="1">
      <alignment vertical="top"/>
    </xf>
    <xf numFmtId="167" fontId="8" fillId="0" borderId="38" xfId="16" applyNumberFormat="1" applyFont="1" applyFill="1" applyBorder="1">
      <alignment vertical="top"/>
    </xf>
    <xf numFmtId="167" fontId="8" fillId="0" borderId="61" xfId="16" applyNumberFormat="1" applyFont="1" applyFill="1" applyBorder="1">
      <alignment vertical="top"/>
    </xf>
    <xf numFmtId="166" fontId="7" fillId="0" borderId="29" xfId="16" applyNumberFormat="1" applyFont="1" applyFill="1" applyBorder="1" applyAlignment="1">
      <alignment vertical="top" readingOrder="1"/>
    </xf>
    <xf numFmtId="0" fontId="8" fillId="0" borderId="5" xfId="16" applyFont="1" applyBorder="1" applyAlignment="1">
      <alignment horizontal="center" vertical="top"/>
    </xf>
    <xf numFmtId="167" fontId="7" fillId="0" borderId="30" xfId="16" applyNumberFormat="1" applyFont="1" applyFill="1" applyBorder="1" applyAlignment="1">
      <alignment horizontal="right" vertical="top"/>
    </xf>
    <xf numFmtId="167" fontId="7" fillId="0" borderId="44" xfId="16" applyNumberFormat="1" applyFont="1" applyFill="1" applyBorder="1" applyAlignment="1">
      <alignment horizontal="right" vertical="top"/>
    </xf>
    <xf numFmtId="167" fontId="7" fillId="0" borderId="56" xfId="16" applyNumberFormat="1" applyFont="1" applyFill="1" applyBorder="1" applyAlignment="1">
      <alignment horizontal="right" vertical="top"/>
    </xf>
    <xf numFmtId="0" fontId="15" fillId="0" borderId="0" xfId="0" applyFont="1" applyBorder="1" applyAlignment="1"/>
    <xf numFmtId="0" fontId="20" fillId="0" borderId="0" xfId="0" applyFont="1" applyAlignment="1">
      <alignment horizontal="left"/>
    </xf>
    <xf numFmtId="0" fontId="15" fillId="0" borderId="0" xfId="16" applyFont="1" applyAlignment="1">
      <alignment vertical="top" wrapText="1" readingOrder="1"/>
    </xf>
    <xf numFmtId="0" fontId="8" fillId="0" borderId="3" xfId="16" applyFont="1" applyBorder="1" applyAlignment="1">
      <alignment horizontal="left" vertical="top"/>
    </xf>
    <xf numFmtId="0" fontId="15" fillId="0" borderId="3" xfId="16" applyFont="1" applyFill="1" applyBorder="1" applyAlignment="1">
      <alignment horizontal="right" vertical="top" wrapText="1" readingOrder="1"/>
    </xf>
    <xf numFmtId="0" fontId="7" fillId="0" borderId="26" xfId="16" applyFont="1" applyBorder="1" applyAlignment="1">
      <alignment vertical="center" wrapText="1"/>
    </xf>
    <xf numFmtId="0" fontId="7" fillId="0" borderId="27" xfId="16" applyFont="1" applyBorder="1" applyAlignment="1">
      <alignment vertical="center" wrapText="1" readingOrder="1"/>
    </xf>
    <xf numFmtId="0" fontId="20" fillId="0" borderId="28" xfId="16" applyFont="1" applyBorder="1" applyAlignment="1">
      <alignment horizontal="center" vertical="center" wrapText="1" readingOrder="1"/>
    </xf>
    <xf numFmtId="1" fontId="20" fillId="0" borderId="57" xfId="16" applyNumberFormat="1" applyFont="1" applyFill="1" applyBorder="1" applyAlignment="1">
      <alignment horizontal="center" vertical="center"/>
    </xf>
    <xf numFmtId="167" fontId="7" fillId="0" borderId="7" xfId="16" applyNumberFormat="1" applyFont="1" applyBorder="1" applyAlignment="1">
      <alignment horizontal="right" vertical="top"/>
    </xf>
    <xf numFmtId="167" fontId="7" fillId="0" borderId="24" xfId="16" applyNumberFormat="1" applyFont="1" applyBorder="1" applyAlignment="1">
      <alignment horizontal="right" vertical="top"/>
    </xf>
    <xf numFmtId="165" fontId="8" fillId="0" borderId="40" xfId="16" applyNumberFormat="1" applyFont="1" applyFill="1" applyBorder="1" applyAlignment="1">
      <alignment vertical="center"/>
    </xf>
    <xf numFmtId="165" fontId="8" fillId="0" borderId="48" xfId="16" applyNumberFormat="1" applyFont="1" applyFill="1" applyBorder="1" applyAlignment="1">
      <alignment vertical="center"/>
    </xf>
    <xf numFmtId="0" fontId="17" fillId="0" borderId="0" xfId="16" applyFont="1" applyBorder="1" applyAlignment="1">
      <alignment vertical="top" wrapText="1"/>
    </xf>
    <xf numFmtId="167" fontId="8" fillId="0" borderId="6" xfId="16" applyNumberFormat="1" applyFont="1" applyFill="1" applyBorder="1">
      <alignment vertical="top"/>
    </xf>
    <xf numFmtId="167" fontId="8" fillId="0" borderId="60" xfId="16" applyNumberFormat="1" applyFont="1" applyFill="1" applyBorder="1">
      <alignment vertical="top"/>
    </xf>
    <xf numFmtId="167" fontId="8" fillId="0" borderId="7" xfId="16" applyNumberFormat="1" applyFont="1" applyFill="1" applyBorder="1">
      <alignment vertical="top"/>
    </xf>
    <xf numFmtId="167" fontId="7" fillId="0" borderId="40" xfId="1" applyNumberFormat="1" applyFont="1" applyFill="1" applyBorder="1" applyAlignment="1">
      <alignment vertical="center"/>
    </xf>
    <xf numFmtId="167" fontId="7" fillId="0" borderId="48" xfId="1" applyNumberFormat="1" applyFont="1" applyFill="1" applyBorder="1" applyAlignment="1">
      <alignment vertical="center"/>
    </xf>
    <xf numFmtId="167" fontId="7" fillId="0" borderId="7" xfId="1" applyNumberFormat="1" applyFont="1" applyFill="1" applyBorder="1" applyAlignment="1">
      <alignment vertical="center"/>
    </xf>
    <xf numFmtId="167" fontId="7" fillId="0" borderId="60" xfId="1" applyNumberFormat="1" applyFont="1" applyFill="1" applyBorder="1" applyAlignment="1">
      <alignment vertical="center"/>
    </xf>
    <xf numFmtId="167" fontId="8" fillId="0" borderId="7" xfId="16" applyNumberFormat="1" applyFont="1" applyBorder="1" applyAlignment="1">
      <alignment horizontal="left" vertical="top" wrapText="1"/>
    </xf>
    <xf numFmtId="167" fontId="8" fillId="0" borderId="24" xfId="16" applyNumberFormat="1" applyFont="1" applyBorder="1" applyAlignment="1">
      <alignment horizontal="left" vertical="top" wrapText="1"/>
    </xf>
    <xf numFmtId="43" fontId="8" fillId="0" borderId="40" xfId="1" applyNumberFormat="1" applyFont="1" applyFill="1" applyBorder="1" applyAlignment="1">
      <alignment vertical="center"/>
    </xf>
    <xf numFmtId="165" fontId="8" fillId="0" borderId="48" xfId="1" applyNumberFormat="1" applyFont="1" applyFill="1" applyBorder="1" applyAlignment="1">
      <alignment vertical="center"/>
    </xf>
    <xf numFmtId="0" fontId="17" fillId="0" borderId="0" xfId="16" applyFont="1" applyBorder="1" applyAlignment="1">
      <alignment horizontal="center" vertical="top" wrapText="1"/>
    </xf>
    <xf numFmtId="39" fontId="17" fillId="0" borderId="47" xfId="16" applyNumberFormat="1" applyFont="1" applyFill="1" applyBorder="1" applyAlignment="1">
      <alignment horizontal="right" vertical="top"/>
    </xf>
    <xf numFmtId="0" fontId="20" fillId="0" borderId="0" xfId="16" applyFont="1" applyFill="1" applyAlignment="1">
      <alignment horizontal="left" vertical="top"/>
    </xf>
    <xf numFmtId="0" fontId="17" fillId="0" borderId="0" xfId="16" applyFont="1" applyFill="1" applyAlignment="1">
      <alignment horizontal="left" vertical="top"/>
    </xf>
    <xf numFmtId="0" fontId="7" fillId="0" borderId="32" xfId="16" applyFont="1" applyFill="1" applyBorder="1" applyAlignment="1">
      <alignment horizontal="center" vertical="center" wrapText="1" readingOrder="1"/>
    </xf>
    <xf numFmtId="0" fontId="7" fillId="0" borderId="4" xfId="16" applyFont="1" applyFill="1" applyBorder="1">
      <alignment vertical="top"/>
    </xf>
    <xf numFmtId="0" fontId="7" fillId="0" borderId="0" xfId="16" applyFont="1" applyFill="1" applyBorder="1">
      <alignment vertical="top"/>
    </xf>
    <xf numFmtId="0" fontId="30" fillId="0" borderId="0" xfId="16" applyFont="1" applyFill="1" applyBorder="1" applyAlignment="1">
      <alignment horizontal="left" vertical="top" wrapText="1" readingOrder="1"/>
    </xf>
    <xf numFmtId="0" fontId="7" fillId="0" borderId="4" xfId="16" applyFont="1" applyFill="1" applyBorder="1" applyAlignment="1">
      <alignment vertical="top" wrapText="1" readingOrder="1"/>
    </xf>
    <xf numFmtId="0" fontId="7" fillId="0" borderId="0" xfId="16" applyFont="1" applyFill="1" applyBorder="1" applyAlignment="1">
      <alignment vertical="top" wrapText="1" readingOrder="1"/>
    </xf>
    <xf numFmtId="0" fontId="7" fillId="0" borderId="5" xfId="16" applyFont="1" applyFill="1" applyBorder="1">
      <alignment vertical="top"/>
    </xf>
    <xf numFmtId="0" fontId="30" fillId="0" borderId="4" xfId="16" applyFont="1" applyFill="1" applyBorder="1" applyAlignment="1">
      <alignment vertical="top" wrapText="1"/>
    </xf>
    <xf numFmtId="0" fontId="30" fillId="0" borderId="0" xfId="16" applyFont="1" applyFill="1" applyBorder="1" applyAlignment="1">
      <alignment vertical="top" wrapText="1"/>
    </xf>
    <xf numFmtId="0" fontId="8" fillId="0" borderId="0" xfId="16" applyFont="1" applyFill="1" applyBorder="1" applyAlignment="1">
      <alignment horizontal="left" vertical="top" wrapText="1"/>
    </xf>
    <xf numFmtId="0" fontId="30" fillId="0" borderId="4" xfId="16" applyFont="1" applyFill="1" applyBorder="1" applyAlignment="1">
      <alignment horizontal="left" vertical="top" wrapText="1"/>
    </xf>
    <xf numFmtId="0" fontId="30" fillId="0" borderId="0" xfId="16" applyFont="1" applyFill="1" applyBorder="1" applyAlignment="1">
      <alignment horizontal="left" vertical="top" wrapText="1"/>
    </xf>
    <xf numFmtId="0" fontId="8" fillId="0" borderId="3" xfId="16" applyFont="1" applyFill="1" applyBorder="1" applyAlignment="1">
      <alignment horizontal="left" vertical="top"/>
    </xf>
    <xf numFmtId="0" fontId="7" fillId="0" borderId="51" xfId="16" applyFont="1" applyFill="1" applyBorder="1" applyAlignment="1">
      <alignment vertical="top" wrapText="1" readingOrder="1"/>
    </xf>
    <xf numFmtId="0" fontId="7" fillId="0" borderId="3" xfId="16" applyFont="1" applyFill="1" applyBorder="1" applyAlignment="1">
      <alignment vertical="top" wrapText="1" readingOrder="1"/>
    </xf>
    <xf numFmtId="0" fontId="7" fillId="0" borderId="50" xfId="16" applyFont="1" applyFill="1" applyBorder="1">
      <alignment vertical="top"/>
    </xf>
    <xf numFmtId="167" fontId="7" fillId="0" borderId="3" xfId="16" applyNumberFormat="1" applyFont="1" applyFill="1" applyBorder="1">
      <alignment vertical="top"/>
    </xf>
    <xf numFmtId="0" fontId="8" fillId="0" borderId="10" xfId="16" applyFont="1" applyFill="1" applyBorder="1" applyAlignment="1">
      <alignment horizontal="left" vertical="top"/>
    </xf>
    <xf numFmtId="0" fontId="8" fillId="0" borderId="11" xfId="16" applyFont="1" applyFill="1" applyBorder="1" applyAlignment="1">
      <alignment horizontal="left" vertical="top"/>
    </xf>
    <xf numFmtId="0" fontId="7" fillId="0" borderId="59" xfId="16" applyFont="1" applyFill="1" applyBorder="1">
      <alignment vertical="top"/>
    </xf>
    <xf numFmtId="0" fontId="7" fillId="0" borderId="4" xfId="16" applyFont="1" applyFill="1" applyBorder="1" applyAlignment="1">
      <alignment horizontal="left" vertical="top" wrapText="1" readingOrder="1"/>
    </xf>
    <xf numFmtId="0" fontId="7" fillId="0" borderId="0" xfId="16" applyFont="1" applyFill="1" applyBorder="1" applyAlignment="1">
      <alignment horizontal="left" vertical="top" wrapText="1" readingOrder="1"/>
    </xf>
    <xf numFmtId="0" fontId="8" fillId="0" borderId="9" xfId="16" applyFont="1" applyFill="1" applyBorder="1">
      <alignment vertical="top"/>
    </xf>
    <xf numFmtId="0" fontId="8" fillId="0" borderId="35" xfId="16" applyFont="1" applyFill="1" applyBorder="1">
      <alignment vertical="top"/>
    </xf>
    <xf numFmtId="0" fontId="7" fillId="0" borderId="0" xfId="16" applyFont="1" applyFill="1" applyBorder="1" applyAlignment="1">
      <alignment vertical="top" wrapText="1"/>
    </xf>
    <xf numFmtId="0" fontId="8" fillId="0" borderId="51" xfId="16" applyFont="1" applyFill="1" applyBorder="1">
      <alignment vertical="top"/>
    </xf>
    <xf numFmtId="0" fontId="8" fillId="0" borderId="3" xfId="16" applyFont="1" applyFill="1" applyBorder="1">
      <alignment vertical="top"/>
    </xf>
    <xf numFmtId="0" fontId="8" fillId="0" borderId="50" xfId="16" applyFont="1" applyFill="1" applyBorder="1">
      <alignment vertical="top"/>
    </xf>
    <xf numFmtId="164" fontId="12" fillId="0" borderId="0" xfId="16" applyNumberFormat="1" applyFont="1" applyFill="1">
      <alignment vertical="top"/>
    </xf>
    <xf numFmtId="1" fontId="20" fillId="0" borderId="45" xfId="16" applyNumberFormat="1" applyFont="1" applyFill="1" applyBorder="1" applyAlignment="1">
      <alignment horizontal="center" vertical="center"/>
    </xf>
    <xf numFmtId="167" fontId="20" fillId="0" borderId="7" xfId="16" applyNumberFormat="1" applyFont="1" applyBorder="1" applyAlignment="1">
      <alignment horizontal="right" vertical="top"/>
    </xf>
    <xf numFmtId="0" fontId="20" fillId="0" borderId="0" xfId="16" applyFont="1" applyBorder="1" applyAlignment="1">
      <alignment horizontal="left" vertical="top" wrapText="1"/>
    </xf>
    <xf numFmtId="165" fontId="20" fillId="0" borderId="24" xfId="16" applyNumberFormat="1" applyFont="1" applyFill="1" applyBorder="1" applyAlignment="1">
      <alignment horizontal="right" vertical="top"/>
    </xf>
    <xf numFmtId="165" fontId="17" fillId="0" borderId="24" xfId="2" applyNumberFormat="1" applyFont="1" applyBorder="1" applyAlignment="1">
      <alignment horizontal="right" wrapText="1"/>
    </xf>
    <xf numFmtId="0" fontId="17" fillId="0" borderId="5" xfId="16" applyFont="1" applyBorder="1" applyAlignment="1">
      <alignment horizontal="left" vertical="top" wrapText="1"/>
    </xf>
    <xf numFmtId="167" fontId="20" fillId="0" borderId="24" xfId="16" applyNumberFormat="1" applyFont="1" applyFill="1" applyBorder="1" applyAlignment="1">
      <alignment horizontal="right" vertical="top"/>
    </xf>
    <xf numFmtId="0" fontId="20" fillId="0" borderId="0" xfId="16" applyFont="1" applyFill="1">
      <alignment vertical="top"/>
    </xf>
    <xf numFmtId="0" fontId="7" fillId="0" borderId="31" xfId="16" applyFont="1" applyFill="1" applyBorder="1" applyAlignment="1">
      <alignment horizontal="center" vertical="top" wrapText="1" readingOrder="1"/>
    </xf>
    <xf numFmtId="0" fontId="7" fillId="0" borderId="33" xfId="16" applyFont="1" applyFill="1" applyBorder="1" applyAlignment="1">
      <alignment horizontal="center" vertical="top" wrapText="1" readingOrder="1"/>
    </xf>
    <xf numFmtId="0" fontId="7" fillId="0" borderId="32" xfId="16" applyFont="1" applyFill="1" applyBorder="1" applyAlignment="1">
      <alignment horizontal="center" vertical="top" wrapText="1" readingOrder="1"/>
    </xf>
    <xf numFmtId="0" fontId="8" fillId="0" borderId="5" xfId="16" applyFont="1" applyFill="1" applyBorder="1" applyProtection="1">
      <alignment vertical="top"/>
      <protection locked="0"/>
    </xf>
    <xf numFmtId="0" fontId="8" fillId="0" borderId="0" xfId="16" applyFont="1" applyFill="1" applyBorder="1" applyAlignment="1" applyProtection="1">
      <alignment horizontal="left" vertical="top" wrapText="1"/>
      <protection locked="0"/>
    </xf>
    <xf numFmtId="0" fontId="8" fillId="0" borderId="5" xfId="16" applyFont="1" applyFill="1" applyBorder="1" applyAlignment="1" applyProtection="1">
      <alignment horizontal="left" vertical="top" wrapText="1"/>
      <protection locked="0"/>
    </xf>
    <xf numFmtId="0" fontId="7" fillId="0" borderId="0" xfId="16" applyFont="1" applyFill="1" applyBorder="1" applyAlignment="1" applyProtection="1">
      <alignment horizontal="left" vertical="top" wrapText="1"/>
      <protection locked="0"/>
    </xf>
    <xf numFmtId="0" fontId="7" fillId="0" borderId="5" xfId="16" applyFont="1" applyFill="1" applyBorder="1" applyAlignment="1" applyProtection="1">
      <alignment horizontal="left" vertical="top" wrapText="1"/>
      <protection locked="0"/>
    </xf>
    <xf numFmtId="0" fontId="7" fillId="0" borderId="0" xfId="16" applyFont="1" applyFill="1" applyBorder="1" applyAlignment="1" applyProtection="1">
      <alignment horizontal="center" vertical="top" wrapText="1"/>
      <protection locked="0"/>
    </xf>
    <xf numFmtId="0" fontId="7" fillId="0" borderId="5" xfId="16" applyFont="1" applyFill="1" applyBorder="1" applyAlignment="1" applyProtection="1">
      <alignment horizontal="center" vertical="top" wrapText="1"/>
      <protection locked="0"/>
    </xf>
    <xf numFmtId="0" fontId="8" fillId="0" borderId="0" xfId="16" applyFont="1" applyFill="1" applyBorder="1" applyAlignment="1" applyProtection="1">
      <alignment vertical="top" wrapText="1"/>
      <protection locked="0"/>
    </xf>
    <xf numFmtId="167" fontId="8" fillId="0" borderId="0" xfId="16" applyNumberFormat="1" applyFont="1" applyFill="1" applyBorder="1" applyAlignment="1" applyProtection="1">
      <alignment vertical="top" readingOrder="1"/>
      <protection locked="0"/>
    </xf>
    <xf numFmtId="165" fontId="8" fillId="0" borderId="0" xfId="2" applyNumberFormat="1" applyFont="1" applyFill="1" applyBorder="1" applyAlignment="1" applyProtection="1">
      <alignment horizontal="right" vertical="top"/>
      <protection locked="0"/>
    </xf>
    <xf numFmtId="0" fontId="8" fillId="0" borderId="0" xfId="16" applyFont="1" applyFill="1" applyBorder="1" applyAlignment="1" applyProtection="1">
      <alignment horizontal="center" vertical="top"/>
      <protection locked="0"/>
    </xf>
    <xf numFmtId="0" fontId="8" fillId="0" borderId="5" xfId="16" applyFont="1" applyFill="1" applyBorder="1" applyAlignment="1" applyProtection="1">
      <alignment horizontal="center" vertical="top"/>
      <protection locked="0"/>
    </xf>
    <xf numFmtId="167" fontId="7" fillId="0" borderId="38" xfId="16" applyNumberFormat="1" applyFont="1" applyFill="1" applyBorder="1" applyProtection="1">
      <alignment vertical="top"/>
      <protection locked="0"/>
    </xf>
    <xf numFmtId="0" fontId="15" fillId="0" borderId="0" xfId="16" applyFont="1" applyFill="1" applyAlignment="1">
      <alignment vertical="top" wrapText="1" readingOrder="1"/>
    </xf>
    <xf numFmtId="0" fontId="8" fillId="0" borderId="0" xfId="16" applyFont="1" applyBorder="1" applyAlignment="1">
      <alignment horizontal="left" vertical="top"/>
    </xf>
    <xf numFmtId="0" fontId="15" fillId="0" borderId="0" xfId="16" applyFont="1" applyFill="1" applyBorder="1" applyAlignment="1">
      <alignment horizontal="right" vertical="top" wrapText="1" readingOrder="1"/>
    </xf>
    <xf numFmtId="0" fontId="7" fillId="0" borderId="31" xfId="16" applyFont="1" applyBorder="1" applyAlignment="1">
      <alignment vertical="center" wrapText="1"/>
    </xf>
    <xf numFmtId="0" fontId="7" fillId="0" borderId="32" xfId="16" applyFont="1" applyBorder="1" applyAlignment="1">
      <alignment vertical="center" wrapText="1" readingOrder="1"/>
    </xf>
    <xf numFmtId="0" fontId="7" fillId="0" borderId="32" xfId="16" applyFont="1" applyBorder="1" applyAlignment="1">
      <alignment horizontal="center" vertical="center" wrapText="1" readingOrder="1"/>
    </xf>
    <xf numFmtId="0" fontId="8" fillId="0" borderId="33" xfId="16" applyFont="1" applyBorder="1" applyAlignment="1">
      <alignment vertical="center"/>
    </xf>
    <xf numFmtId="0" fontId="7" fillId="0" borderId="34" xfId="16" applyFont="1" applyFill="1" applyBorder="1" applyAlignment="1">
      <alignment horizontal="center" vertical="center" wrapText="1"/>
    </xf>
    <xf numFmtId="0" fontId="8" fillId="0" borderId="33" xfId="16" applyFont="1" applyFill="1" applyBorder="1" applyAlignment="1">
      <alignment vertical="center"/>
    </xf>
    <xf numFmtId="1" fontId="7" fillId="0" borderId="16" xfId="16" applyNumberFormat="1" applyFont="1" applyFill="1" applyBorder="1" applyAlignment="1">
      <alignment horizontal="center" vertical="center"/>
    </xf>
    <xf numFmtId="167" fontId="8" fillId="0" borderId="8" xfId="1" applyNumberFormat="1" applyFont="1" applyFill="1" applyBorder="1" applyAlignment="1">
      <alignment vertical="top"/>
    </xf>
    <xf numFmtId="167" fontId="8" fillId="0" borderId="8" xfId="16" applyNumberFormat="1" applyFont="1" applyFill="1" applyBorder="1" applyAlignment="1">
      <alignment horizontal="right" vertical="top"/>
    </xf>
    <xf numFmtId="165" fontId="7" fillId="0" borderId="5" xfId="16" applyNumberFormat="1" applyFont="1" applyFill="1" applyBorder="1" applyAlignment="1">
      <alignment horizontal="right" vertical="top"/>
    </xf>
    <xf numFmtId="165" fontId="7" fillId="0" borderId="8" xfId="16" applyNumberFormat="1" applyFont="1" applyFill="1" applyBorder="1" applyAlignment="1">
      <alignment horizontal="right" vertical="top"/>
    </xf>
    <xf numFmtId="0" fontId="7" fillId="0" borderId="0" xfId="16" applyFont="1" applyBorder="1" applyAlignment="1">
      <alignment horizontal="left" vertical="top" wrapText="1" readingOrder="1"/>
    </xf>
    <xf numFmtId="167" fontId="8" fillId="0" borderId="8" xfId="0" applyNumberFormat="1" applyFont="1" applyFill="1" applyBorder="1" applyAlignment="1">
      <alignment horizontal="right" vertical="top"/>
    </xf>
    <xf numFmtId="165" fontId="8" fillId="0" borderId="5" xfId="16" applyNumberFormat="1" applyFont="1" applyFill="1" applyBorder="1" applyAlignment="1">
      <alignment horizontal="right" vertical="top"/>
    </xf>
    <xf numFmtId="165" fontId="8" fillId="0" borderId="8" xfId="16" applyNumberFormat="1" applyFont="1" applyFill="1" applyBorder="1" applyAlignment="1">
      <alignment horizontal="right" vertical="top"/>
    </xf>
    <xf numFmtId="167" fontId="7" fillId="0" borderId="42" xfId="16" applyNumberFormat="1" applyFont="1" applyFill="1" applyBorder="1" applyAlignment="1">
      <alignment horizontal="right" vertical="top"/>
    </xf>
    <xf numFmtId="0" fontId="7" fillId="0" borderId="0" xfId="16" applyFont="1" applyBorder="1" applyAlignment="1">
      <alignment horizontal="center" vertical="top" wrapText="1" readingOrder="1"/>
    </xf>
    <xf numFmtId="167" fontId="7" fillId="0" borderId="19" xfId="16" applyNumberFormat="1" applyFont="1" applyFill="1" applyBorder="1">
      <alignment vertical="top"/>
    </xf>
    <xf numFmtId="167" fontId="8" fillId="0" borderId="19" xfId="16" applyNumberFormat="1" applyFont="1" applyFill="1" applyBorder="1">
      <alignment vertical="top"/>
    </xf>
    <xf numFmtId="167" fontId="8" fillId="0" borderId="3" xfId="16" applyNumberFormat="1" applyFont="1" applyBorder="1">
      <alignment vertical="top"/>
    </xf>
    <xf numFmtId="167" fontId="8" fillId="0" borderId="3" xfId="1" applyNumberFormat="1" applyFont="1" applyBorder="1" applyAlignment="1">
      <alignment vertical="top"/>
    </xf>
    <xf numFmtId="167" fontId="8" fillId="0" borderId="43" xfId="16" applyNumberFormat="1" applyFont="1" applyBorder="1">
      <alignment vertical="top"/>
    </xf>
    <xf numFmtId="164" fontId="8" fillId="0" borderId="0" xfId="16" applyNumberFormat="1" applyFont="1" applyFill="1">
      <alignment vertical="top"/>
    </xf>
    <xf numFmtId="167" fontId="17" fillId="0" borderId="24" xfId="2" applyNumberFormat="1" applyFont="1" applyBorder="1" applyAlignment="1">
      <alignment horizontal="right"/>
    </xf>
    <xf numFmtId="167" fontId="7" fillId="0" borderId="4" xfId="16" applyNumberFormat="1" applyFont="1" applyFill="1" applyBorder="1" applyAlignment="1">
      <alignment horizontal="right" vertical="top"/>
    </xf>
    <xf numFmtId="167" fontId="7" fillId="0" borderId="8" xfId="16" applyNumberFormat="1" applyFont="1" applyFill="1" applyBorder="1" applyAlignment="1">
      <alignment horizontal="right" vertical="top"/>
    </xf>
    <xf numFmtId="167" fontId="8" fillId="0" borderId="8" xfId="16" applyNumberFormat="1" applyFont="1" applyFill="1" applyBorder="1" applyAlignment="1">
      <alignment horizontal="right" vertical="top"/>
    </xf>
    <xf numFmtId="167" fontId="7" fillId="0" borderId="17" xfId="16" applyNumberFormat="1" applyFont="1" applyFill="1" applyBorder="1" applyAlignment="1">
      <alignment horizontal="right" vertical="top"/>
    </xf>
    <xf numFmtId="167" fontId="7" fillId="0" borderId="36" xfId="16" applyNumberFormat="1" applyFont="1" applyFill="1" applyBorder="1" applyAlignment="1">
      <alignment horizontal="right" vertical="top"/>
    </xf>
    <xf numFmtId="165" fontId="17" fillId="0" borderId="48" xfId="2" applyNumberFormat="1" applyFont="1" applyBorder="1" applyAlignment="1">
      <alignment horizontal="right" wrapText="1"/>
    </xf>
    <xf numFmtId="165" fontId="8" fillId="0" borderId="8" xfId="0" applyNumberFormat="1" applyFont="1" applyFill="1" applyBorder="1" applyAlignment="1">
      <alignment horizontal="right" vertical="top"/>
    </xf>
    <xf numFmtId="165" fontId="7" fillId="0" borderId="0" xfId="2" applyNumberFormat="1" applyFont="1" applyFill="1" applyBorder="1" applyAlignment="1" applyProtection="1">
      <alignment horizontal="right" vertical="top"/>
      <protection locked="0"/>
    </xf>
    <xf numFmtId="0" fontId="32" fillId="0" borderId="0" xfId="16" applyFont="1" applyFill="1">
      <alignment vertical="top"/>
    </xf>
    <xf numFmtId="169" fontId="20" fillId="0" borderId="0" xfId="16" quotePrefix="1" applyNumberFormat="1" applyFont="1" applyFill="1" applyAlignment="1">
      <alignment horizontal="right" vertical="top"/>
    </xf>
    <xf numFmtId="39" fontId="13" fillId="0" borderId="0" xfId="0" applyNumberFormat="1" applyFont="1" applyAlignment="1">
      <alignment horizontal="right" vertical="top"/>
    </xf>
    <xf numFmtId="167" fontId="7" fillId="0" borderId="0" xfId="16" applyNumberFormat="1" applyFont="1" applyFill="1" applyBorder="1" applyAlignment="1">
      <alignment horizontal="right" vertical="top"/>
    </xf>
    <xf numFmtId="167" fontId="7" fillId="0" borderId="5" xfId="16" applyNumberFormat="1" applyFont="1" applyFill="1" applyBorder="1" applyAlignment="1">
      <alignment horizontal="right" vertical="top"/>
    </xf>
    <xf numFmtId="167" fontId="7" fillId="0" borderId="4" xfId="16" applyNumberFormat="1" applyFont="1" applyFill="1" applyBorder="1" applyAlignment="1">
      <alignment horizontal="right" vertical="top"/>
    </xf>
    <xf numFmtId="167" fontId="8" fillId="0" borderId="0" xfId="16" applyNumberFormat="1" applyFont="1" applyFill="1" applyBorder="1" applyAlignment="1">
      <alignment horizontal="right" vertical="top"/>
    </xf>
    <xf numFmtId="167" fontId="8" fillId="0" borderId="5" xfId="16" applyNumberFormat="1" applyFont="1" applyFill="1" applyBorder="1" applyAlignment="1">
      <alignment horizontal="right" vertical="top"/>
    </xf>
    <xf numFmtId="167" fontId="8" fillId="0" borderId="4" xfId="0" applyNumberFormat="1" applyFont="1" applyBorder="1" applyAlignment="1">
      <alignment horizontal="right" vertical="top"/>
    </xf>
    <xf numFmtId="167" fontId="8" fillId="0" borderId="0" xfId="0" applyNumberFormat="1" applyFont="1" applyBorder="1" applyAlignment="1">
      <alignment horizontal="right" vertical="top"/>
    </xf>
    <xf numFmtId="167" fontId="8" fillId="0" borderId="5" xfId="0" applyNumberFormat="1" applyFont="1" applyBorder="1" applyAlignment="1">
      <alignment horizontal="right" vertical="top"/>
    </xf>
    <xf numFmtId="167" fontId="8" fillId="0" borderId="4" xfId="16" applyNumberFormat="1" applyFont="1" applyFill="1" applyBorder="1" applyAlignment="1">
      <alignment horizontal="right" vertical="top"/>
    </xf>
    <xf numFmtId="0" fontId="7" fillId="0" borderId="58" xfId="16" applyFont="1" applyFill="1" applyBorder="1" applyAlignment="1">
      <alignment vertical="top" wrapText="1" readingOrder="1"/>
    </xf>
    <xf numFmtId="0" fontId="8" fillId="0" borderId="62" xfId="16" applyFont="1" applyFill="1" applyBorder="1">
      <alignment vertical="top"/>
    </xf>
    <xf numFmtId="0" fontId="8" fillId="0" borderId="22" xfId="16" applyFont="1" applyFill="1" applyBorder="1">
      <alignment vertical="top"/>
    </xf>
    <xf numFmtId="0" fontId="8" fillId="0" borderId="23" xfId="16" applyFont="1" applyFill="1" applyBorder="1">
      <alignment vertical="top"/>
    </xf>
    <xf numFmtId="167" fontId="8" fillId="0" borderId="7" xfId="0" applyNumberFormat="1" applyFont="1" applyBorder="1" applyAlignment="1">
      <alignment vertical="top"/>
    </xf>
    <xf numFmtId="165" fontId="8" fillId="0" borderId="5" xfId="26" applyNumberFormat="1" applyFont="1" applyFill="1" applyBorder="1" applyAlignment="1">
      <alignment horizontal="right" vertical="top"/>
    </xf>
    <xf numFmtId="167" fontId="8" fillId="0" borderId="0" xfId="26" applyNumberFormat="1" applyFont="1" applyFill="1" applyBorder="1">
      <alignment vertical="top"/>
    </xf>
    <xf numFmtId="167" fontId="7" fillId="0" borderId="5" xfId="16" applyNumberFormat="1" applyFont="1" applyFill="1" applyBorder="1" applyAlignment="1">
      <alignment horizontal="right" vertical="top"/>
    </xf>
    <xf numFmtId="39" fontId="12" fillId="0" borderId="5" xfId="0" applyNumberFormat="1" applyFont="1" applyBorder="1" applyAlignment="1">
      <alignment horizontal="right" vertical="top"/>
    </xf>
    <xf numFmtId="167" fontId="8" fillId="0" borderId="5" xfId="16" applyNumberFormat="1" applyFont="1" applyFill="1" applyBorder="1" applyAlignment="1">
      <alignment horizontal="right" vertical="top"/>
    </xf>
    <xf numFmtId="167" fontId="7" fillId="0" borderId="35" xfId="16" applyNumberFormat="1" applyFont="1" applyFill="1" applyBorder="1" applyAlignment="1">
      <alignment horizontal="right" vertical="top"/>
    </xf>
    <xf numFmtId="0" fontId="8" fillId="0" borderId="0" xfId="16" applyFont="1" applyAlignment="1">
      <alignment horizontal="left" vertical="top"/>
    </xf>
    <xf numFmtId="165" fontId="7" fillId="0" borderId="0" xfId="16" applyNumberFormat="1" applyFont="1" applyFill="1" applyBorder="1">
      <alignment vertical="top"/>
    </xf>
    <xf numFmtId="165" fontId="8" fillId="0" borderId="0" xfId="16" applyNumberFormat="1" applyFont="1" applyFill="1" applyBorder="1">
      <alignment vertical="top"/>
    </xf>
    <xf numFmtId="167" fontId="8" fillId="0" borderId="44" xfId="16" applyNumberFormat="1" applyFont="1" applyFill="1" applyBorder="1">
      <alignment vertical="top"/>
    </xf>
    <xf numFmtId="39" fontId="13" fillId="0" borderId="5" xfId="0" applyNumberFormat="1" applyFont="1" applyBorder="1" applyAlignment="1">
      <alignment horizontal="right" vertical="top"/>
    </xf>
    <xf numFmtId="167" fontId="8" fillId="0" borderId="5" xfId="0" applyNumberFormat="1" applyFont="1" applyFill="1" applyBorder="1" applyAlignment="1">
      <alignment horizontal="right" vertical="top"/>
    </xf>
    <xf numFmtId="167" fontId="8" fillId="0" borderId="7" xfId="16" applyNumberFormat="1" applyFont="1" applyFill="1" applyBorder="1" applyAlignment="1" applyProtection="1">
      <alignment horizontal="right" vertical="top"/>
      <protection locked="0"/>
    </xf>
    <xf numFmtId="165" fontId="17" fillId="0" borderId="7" xfId="2" applyNumberFormat="1" applyFont="1" applyBorder="1" applyAlignment="1">
      <alignment horizontal="right" wrapText="1"/>
    </xf>
    <xf numFmtId="167" fontId="17" fillId="0" borderId="7" xfId="2" applyNumberFormat="1" applyFont="1" applyBorder="1" applyAlignment="1">
      <alignment horizontal="right"/>
    </xf>
    <xf numFmtId="39" fontId="32" fillId="0" borderId="7" xfId="0" applyNumberFormat="1" applyFont="1" applyBorder="1" applyAlignment="1">
      <alignment vertical="center"/>
    </xf>
    <xf numFmtId="0" fontId="17" fillId="0" borderId="63" xfId="16" applyFont="1" applyFill="1" applyBorder="1">
      <alignment vertical="top"/>
    </xf>
    <xf numFmtId="167" fontId="20" fillId="0" borderId="24" xfId="16" applyNumberFormat="1" applyFont="1" applyBorder="1" applyAlignment="1">
      <alignment horizontal="right" vertical="top"/>
    </xf>
    <xf numFmtId="165" fontId="20" fillId="0" borderId="46" xfId="2" applyNumberFormat="1" applyFont="1" applyFill="1" applyBorder="1" applyAlignment="1">
      <alignment horizontal="right" vertical="top"/>
    </xf>
    <xf numFmtId="0" fontId="7" fillId="0" borderId="0" xfId="16" applyFont="1" applyBorder="1" applyAlignment="1">
      <alignment horizontal="center" vertical="top" wrapText="1"/>
    </xf>
    <xf numFmtId="0" fontId="7" fillId="0" borderId="5" xfId="16" applyFont="1" applyBorder="1" applyAlignment="1">
      <alignment horizontal="center" vertical="top" wrapText="1"/>
    </xf>
    <xf numFmtId="167" fontId="7" fillId="0" borderId="49" xfId="16" applyNumberFormat="1" applyFont="1" applyFill="1" applyBorder="1" applyAlignment="1">
      <alignment horizontal="right" vertical="top"/>
    </xf>
    <xf numFmtId="0" fontId="9" fillId="0" borderId="0" xfId="16" applyFont="1" applyAlignment="1">
      <alignment horizontal="left" vertical="top" wrapText="1" readingOrder="1"/>
    </xf>
    <xf numFmtId="0" fontId="17" fillId="0" borderId="0" xfId="16" applyFont="1" applyFill="1" applyAlignment="1">
      <alignment horizontal="right" vertical="top" wrapText="1" readingOrder="1"/>
    </xf>
    <xf numFmtId="0" fontId="7" fillId="0" borderId="3" xfId="16" applyFont="1" applyBorder="1" applyAlignment="1">
      <alignment horizontal="center" vertical="top" wrapText="1"/>
    </xf>
    <xf numFmtId="0" fontId="7" fillId="0" borderId="50" xfId="16" applyFont="1" applyBorder="1" applyAlignment="1">
      <alignment horizontal="center" vertical="top" wrapText="1"/>
    </xf>
    <xf numFmtId="167" fontId="7" fillId="0" borderId="44" xfId="16" applyNumberFormat="1" applyFont="1" applyFill="1" applyBorder="1" applyAlignment="1">
      <alignment horizontal="right" vertical="top"/>
    </xf>
    <xf numFmtId="0" fontId="15" fillId="0" borderId="11" xfId="0" applyFont="1" applyBorder="1" applyAlignment="1">
      <alignment horizontal="left"/>
    </xf>
    <xf numFmtId="0" fontId="20" fillId="0" borderId="0" xfId="16" applyFont="1" applyFill="1" applyAlignment="1">
      <alignment horizontal="center" vertical="top" wrapText="1"/>
    </xf>
    <xf numFmtId="164" fontId="20" fillId="0" borderId="0" xfId="16" applyNumberFormat="1" applyFont="1" applyFill="1" applyAlignment="1">
      <alignment horizontal="center" vertical="top" wrapText="1"/>
    </xf>
    <xf numFmtId="0" fontId="8" fillId="0" borderId="0" xfId="16" applyFont="1" applyAlignment="1">
      <alignment horizontal="left" vertical="top"/>
    </xf>
    <xf numFmtId="0" fontId="8" fillId="0" borderId="0" xfId="16" applyFont="1" applyBorder="1" applyAlignment="1">
      <alignment horizontal="left" vertical="top" wrapText="1"/>
    </xf>
    <xf numFmtId="0" fontId="8" fillId="0" borderId="5" xfId="16" applyFont="1" applyBorder="1" applyAlignment="1">
      <alignment horizontal="left" vertical="top" wrapText="1"/>
    </xf>
    <xf numFmtId="0" fontId="7" fillId="0" borderId="0" xfId="16" applyFont="1" applyBorder="1" applyAlignment="1">
      <alignment horizontal="left" vertical="top" wrapText="1"/>
    </xf>
    <xf numFmtId="0" fontId="7" fillId="0" borderId="5" xfId="16" applyFont="1" applyBorder="1" applyAlignment="1">
      <alignment horizontal="left" vertical="top" wrapText="1"/>
    </xf>
    <xf numFmtId="39" fontId="12" fillId="0" borderId="4" xfId="0" applyNumberFormat="1" applyFont="1" applyBorder="1" applyAlignment="1">
      <alignment horizontal="right" vertical="top"/>
    </xf>
    <xf numFmtId="39" fontId="12" fillId="0" borderId="0" xfId="0" applyNumberFormat="1" applyFont="1" applyBorder="1" applyAlignment="1">
      <alignment horizontal="right" vertical="top"/>
    </xf>
    <xf numFmtId="39" fontId="12" fillId="0" borderId="5" xfId="0" applyNumberFormat="1" applyFont="1" applyBorder="1" applyAlignment="1">
      <alignment horizontal="right" vertical="top"/>
    </xf>
    <xf numFmtId="167" fontId="8" fillId="0" borderId="4" xfId="0" applyNumberFormat="1" applyFont="1" applyBorder="1" applyAlignment="1">
      <alignment horizontal="right" vertical="top"/>
    </xf>
    <xf numFmtId="167" fontId="8" fillId="0" borderId="0" xfId="0" applyNumberFormat="1" applyFont="1" applyBorder="1" applyAlignment="1">
      <alignment horizontal="right" vertical="top"/>
    </xf>
    <xf numFmtId="167" fontId="8" fillId="0" borderId="5" xfId="0" applyNumberFormat="1" applyFont="1" applyBorder="1" applyAlignment="1">
      <alignment horizontal="right" vertical="top"/>
    </xf>
    <xf numFmtId="167" fontId="7" fillId="0" borderId="0" xfId="16" applyNumberFormat="1" applyFont="1" applyFill="1" applyBorder="1" applyAlignment="1">
      <alignment horizontal="right" vertical="top"/>
    </xf>
    <xf numFmtId="167" fontId="7" fillId="0" borderId="5" xfId="16" applyNumberFormat="1" applyFont="1" applyFill="1" applyBorder="1" applyAlignment="1">
      <alignment horizontal="right" vertical="top"/>
    </xf>
    <xf numFmtId="167" fontId="7" fillId="0" borderId="35" xfId="16" applyNumberFormat="1" applyFont="1" applyFill="1" applyBorder="1" applyAlignment="1">
      <alignment horizontal="right" vertical="top"/>
    </xf>
    <xf numFmtId="0" fontId="20" fillId="0" borderId="0" xfId="16" applyFont="1" applyAlignment="1">
      <alignment horizontal="center" vertical="top" wrapText="1" readingOrder="1"/>
    </xf>
    <xf numFmtId="0" fontId="7" fillId="0" borderId="0" xfId="16" applyFont="1" applyAlignment="1">
      <alignment horizontal="center" vertical="top"/>
    </xf>
    <xf numFmtId="0" fontId="7" fillId="0" borderId="27" xfId="16" applyFont="1" applyBorder="1" applyAlignment="1">
      <alignment horizontal="center" vertical="top" wrapText="1" readingOrder="1"/>
    </xf>
    <xf numFmtId="0" fontId="7" fillId="0" borderId="53" xfId="16" applyFont="1" applyBorder="1" applyAlignment="1">
      <alignment horizontal="center" vertical="top" wrapText="1" readingOrder="1"/>
    </xf>
    <xf numFmtId="167" fontId="7" fillId="0" borderId="4" xfId="16" applyNumberFormat="1" applyFont="1" applyFill="1" applyBorder="1" applyAlignment="1">
      <alignment horizontal="right" vertical="top"/>
    </xf>
    <xf numFmtId="167" fontId="8" fillId="0" borderId="0" xfId="16" applyNumberFormat="1" applyFont="1" applyFill="1" applyBorder="1" applyAlignment="1">
      <alignment horizontal="right" vertical="top"/>
    </xf>
    <xf numFmtId="167" fontId="8" fillId="0" borderId="5" xfId="16" applyNumberFormat="1" applyFont="1" applyFill="1" applyBorder="1" applyAlignment="1">
      <alignment horizontal="right" vertical="top"/>
    </xf>
    <xf numFmtId="0" fontId="17" fillId="0" borderId="0" xfId="16" applyFont="1" applyBorder="1" applyAlignment="1">
      <alignment horizontal="left" vertical="top" wrapText="1"/>
    </xf>
    <xf numFmtId="0" fontId="20" fillId="0" borderId="0" xfId="16" applyFont="1" applyBorder="1" applyAlignment="1">
      <alignment horizontal="left" vertical="top" wrapText="1"/>
    </xf>
    <xf numFmtId="0" fontId="17" fillId="0" borderId="0" xfId="16" applyFont="1" applyBorder="1" applyAlignment="1">
      <alignment horizontal="left" vertical="top"/>
    </xf>
    <xf numFmtId="0" fontId="17" fillId="0" borderId="5" xfId="16" applyFont="1" applyBorder="1" applyAlignment="1">
      <alignment horizontal="left" vertical="top"/>
    </xf>
    <xf numFmtId="0" fontId="20" fillId="0" borderId="0" xfId="16" applyFont="1" applyFill="1" applyAlignment="1">
      <alignment horizontal="center" vertical="top" wrapText="1" readingOrder="1"/>
    </xf>
    <xf numFmtId="0" fontId="17" fillId="0" borderId="0" xfId="0" applyFont="1" applyBorder="1" applyAlignment="1">
      <alignment horizontal="left"/>
    </xf>
    <xf numFmtId="0" fontId="7" fillId="0" borderId="0" xfId="16" applyFont="1" applyAlignment="1">
      <alignment horizontal="center" vertical="top" wrapText="1" readingOrder="1"/>
    </xf>
    <xf numFmtId="0" fontId="20" fillId="0" borderId="27" xfId="16" applyFont="1" applyBorder="1" applyAlignment="1">
      <alignment horizontal="center" vertical="center" wrapText="1" readingOrder="1"/>
    </xf>
    <xf numFmtId="0" fontId="20" fillId="0" borderId="0" xfId="16" applyFont="1" applyAlignment="1">
      <alignment horizontal="center" vertical="top" wrapText="1"/>
    </xf>
    <xf numFmtId="0" fontId="7" fillId="0" borderId="11" xfId="16" applyFont="1" applyBorder="1" applyAlignment="1">
      <alignment horizontal="left" vertical="top" wrapText="1"/>
    </xf>
    <xf numFmtId="0" fontId="7" fillId="0" borderId="44" xfId="16" applyFont="1" applyBorder="1" applyAlignment="1">
      <alignment horizontal="center" vertical="top" wrapText="1" readingOrder="1"/>
    </xf>
    <xf numFmtId="0" fontId="7" fillId="0" borderId="39" xfId="16" applyFont="1" applyBorder="1" applyAlignment="1">
      <alignment horizontal="center" vertical="top" wrapText="1" readingOrder="1"/>
    </xf>
    <xf numFmtId="0" fontId="8" fillId="0" borderId="0" xfId="0" applyFont="1" applyBorder="1" applyAlignment="1">
      <alignment horizontal="left"/>
    </xf>
    <xf numFmtId="0" fontId="7" fillId="0" borderId="0" xfId="16" applyFont="1" applyBorder="1" applyAlignment="1">
      <alignment horizontal="left" vertical="top" wrapText="1" readingOrder="1"/>
    </xf>
    <xf numFmtId="0" fontId="20" fillId="0" borderId="0" xfId="16" applyFont="1" applyAlignment="1">
      <alignment horizontal="center" vertical="top"/>
    </xf>
    <xf numFmtId="0" fontId="7" fillId="0" borderId="32" xfId="16" applyFont="1" applyBorder="1" applyAlignment="1">
      <alignment horizontal="center" vertical="center" wrapText="1" readingOrder="1"/>
    </xf>
    <xf numFmtId="0" fontId="7" fillId="0" borderId="34" xfId="16" applyFont="1" applyBorder="1" applyAlignment="1">
      <alignment horizontal="center" vertical="center" wrapText="1" readingOrder="1"/>
    </xf>
    <xf numFmtId="0" fontId="7" fillId="0" borderId="0" xfId="16" applyFont="1" applyFill="1" applyAlignment="1">
      <alignment horizontal="center" vertical="top"/>
    </xf>
    <xf numFmtId="0" fontId="7" fillId="0" borderId="32" xfId="16" applyFont="1" applyFill="1" applyBorder="1" applyAlignment="1">
      <alignment horizontal="center" vertical="top" wrapText="1" readingOrder="1"/>
    </xf>
    <xf numFmtId="0" fontId="7" fillId="0" borderId="34" xfId="16" applyFont="1" applyFill="1" applyBorder="1" applyAlignment="1">
      <alignment horizontal="center" vertical="top" wrapText="1" readingOrder="1"/>
    </xf>
    <xf numFmtId="0" fontId="7" fillId="0" borderId="22" xfId="16" applyFont="1" applyFill="1" applyBorder="1" applyAlignment="1" applyProtection="1">
      <alignment horizontal="center" vertical="top"/>
      <protection locked="0"/>
    </xf>
    <xf numFmtId="0" fontId="7" fillId="0" borderId="23" xfId="16" applyFont="1" applyFill="1" applyBorder="1" applyAlignment="1" applyProtection="1">
      <alignment horizontal="center" vertical="top"/>
      <protection locked="0"/>
    </xf>
    <xf numFmtId="0" fontId="7" fillId="0" borderId="0" xfId="16" applyFont="1" applyFill="1" applyBorder="1" applyAlignment="1" applyProtection="1">
      <alignment horizontal="left" vertical="top" wrapText="1"/>
      <protection locked="0"/>
    </xf>
    <xf numFmtId="0" fontId="7" fillId="0" borderId="5" xfId="16" applyFont="1" applyFill="1" applyBorder="1" applyAlignment="1" applyProtection="1">
      <alignment horizontal="left" vertical="top" wrapText="1"/>
      <protection locked="0"/>
    </xf>
    <xf numFmtId="0" fontId="8" fillId="0" borderId="0" xfId="16" applyFont="1" applyFill="1" applyBorder="1" applyAlignment="1" applyProtection="1">
      <alignment horizontal="left" vertical="top" wrapText="1"/>
      <protection locked="0"/>
    </xf>
    <xf numFmtId="0" fontId="8" fillId="0" borderId="5" xfId="16" applyFont="1" applyFill="1" applyBorder="1" applyAlignment="1" applyProtection="1">
      <alignment horizontal="left" vertical="top" wrapText="1"/>
      <protection locked="0"/>
    </xf>
    <xf numFmtId="167" fontId="7" fillId="0" borderId="0" xfId="16" applyNumberFormat="1" applyFont="1" applyFill="1" applyBorder="1" applyAlignment="1" applyProtection="1">
      <alignment horizontal="right" vertical="top"/>
      <protection locked="0"/>
    </xf>
    <xf numFmtId="167" fontId="7" fillId="0" borderId="5" xfId="16" applyNumberFormat="1" applyFont="1" applyFill="1" applyBorder="1" applyAlignment="1" applyProtection="1">
      <alignment horizontal="right" vertical="top"/>
      <protection locked="0"/>
    </xf>
    <xf numFmtId="0" fontId="15" fillId="0" borderId="11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167" fontId="7" fillId="0" borderId="49" xfId="16" applyNumberFormat="1" applyFont="1" applyFill="1" applyBorder="1" applyAlignment="1" applyProtection="1">
      <alignment horizontal="right" vertical="top"/>
      <protection locked="0"/>
    </xf>
    <xf numFmtId="167" fontId="8" fillId="0" borderId="0" xfId="0" applyNumberFormat="1" applyFont="1" applyFill="1" applyBorder="1" applyAlignment="1" applyProtection="1">
      <alignment horizontal="right" vertical="top"/>
      <protection locked="0"/>
    </xf>
    <xf numFmtId="167" fontId="8" fillId="0" borderId="5" xfId="0" applyNumberFormat="1" applyFont="1" applyFill="1" applyBorder="1" applyAlignment="1" applyProtection="1">
      <alignment horizontal="right" vertical="top"/>
      <protection locked="0"/>
    </xf>
    <xf numFmtId="0" fontId="7" fillId="0" borderId="0" xfId="16" applyFont="1" applyFill="1" applyBorder="1" applyAlignment="1" applyProtection="1">
      <alignment horizontal="center" vertical="top" wrapText="1"/>
      <protection locked="0"/>
    </xf>
    <xf numFmtId="0" fontId="7" fillId="0" borderId="5" xfId="16" applyFont="1" applyFill="1" applyBorder="1" applyAlignment="1" applyProtection="1">
      <alignment horizontal="center" vertical="top" wrapText="1"/>
      <protection locked="0"/>
    </xf>
    <xf numFmtId="165" fontId="7" fillId="0" borderId="49" xfId="2" applyNumberFormat="1" applyFont="1" applyFill="1" applyBorder="1" applyAlignment="1" applyProtection="1">
      <alignment horizontal="right" vertical="top"/>
      <protection locked="0"/>
    </xf>
    <xf numFmtId="0" fontId="7" fillId="0" borderId="3" xfId="16" applyFont="1" applyFill="1" applyBorder="1" applyAlignment="1" applyProtection="1">
      <alignment horizontal="center" vertical="top" wrapText="1"/>
      <protection locked="0"/>
    </xf>
    <xf numFmtId="0" fontId="7" fillId="0" borderId="50" xfId="16" applyFont="1" applyFill="1" applyBorder="1" applyAlignment="1" applyProtection="1">
      <alignment horizontal="center" vertical="top" wrapText="1"/>
      <protection locked="0"/>
    </xf>
    <xf numFmtId="167" fontId="7" fillId="0" borderId="44" xfId="16" applyNumberFormat="1" applyFont="1" applyFill="1" applyBorder="1" applyAlignment="1" applyProtection="1">
      <alignment horizontal="right" vertical="top"/>
      <protection locked="0"/>
    </xf>
    <xf numFmtId="167" fontId="7" fillId="0" borderId="39" xfId="16" applyNumberFormat="1" applyFont="1" applyFill="1" applyBorder="1" applyAlignment="1" applyProtection="1">
      <alignment horizontal="right" vertical="top"/>
      <protection locked="0"/>
    </xf>
    <xf numFmtId="0" fontId="8" fillId="0" borderId="0" xfId="16" applyFont="1" applyFill="1" applyAlignment="1">
      <alignment horizontal="left" vertical="top"/>
    </xf>
    <xf numFmtId="4" fontId="8" fillId="0" borderId="0" xfId="16" applyNumberFormat="1" applyFont="1" applyFill="1" applyAlignment="1">
      <alignment horizontal="right" vertical="top" wrapText="1"/>
    </xf>
    <xf numFmtId="0" fontId="9" fillId="0" borderId="0" xfId="16" applyFont="1" applyFill="1" applyAlignment="1">
      <alignment horizontal="left" vertical="top" wrapText="1" readingOrder="1"/>
    </xf>
    <xf numFmtId="0" fontId="9" fillId="0" borderId="0" xfId="16" applyFont="1" applyFill="1" applyAlignment="1">
      <alignment horizontal="right" vertical="top" wrapText="1" readingOrder="1"/>
    </xf>
    <xf numFmtId="0" fontId="7" fillId="0" borderId="0" xfId="16" applyFont="1" applyFill="1" applyBorder="1" applyAlignment="1">
      <alignment horizontal="left" vertical="top" wrapText="1"/>
    </xf>
    <xf numFmtId="0" fontId="7" fillId="0" borderId="5" xfId="16" applyFont="1" applyFill="1" applyBorder="1" applyAlignment="1">
      <alignment horizontal="left" vertical="top" wrapText="1"/>
    </xf>
    <xf numFmtId="167" fontId="7" fillId="0" borderId="8" xfId="16" applyNumberFormat="1" applyFont="1" applyFill="1" applyBorder="1" applyAlignment="1">
      <alignment horizontal="right" vertical="top"/>
    </xf>
    <xf numFmtId="0" fontId="7" fillId="0" borderId="0" xfId="16" applyFont="1" applyFill="1" applyAlignment="1">
      <alignment horizontal="center" vertical="top" wrapText="1" readingOrder="1"/>
    </xf>
    <xf numFmtId="0" fontId="15" fillId="0" borderId="0" xfId="16" applyFont="1" applyFill="1" applyBorder="1" applyAlignment="1">
      <alignment horizontal="right" vertical="top" wrapText="1" readingOrder="1"/>
    </xf>
    <xf numFmtId="0" fontId="7" fillId="0" borderId="31" xfId="16" applyFont="1" applyFill="1" applyBorder="1" applyAlignment="1">
      <alignment horizontal="center" vertical="center" wrapText="1"/>
    </xf>
    <xf numFmtId="0" fontId="7" fillId="0" borderId="32" xfId="16" applyFont="1" applyFill="1" applyBorder="1" applyAlignment="1">
      <alignment horizontal="center" vertical="center" wrapText="1"/>
    </xf>
    <xf numFmtId="0" fontId="7" fillId="0" borderId="34" xfId="16" applyFont="1" applyFill="1" applyBorder="1" applyAlignment="1">
      <alignment horizontal="center" vertical="center" wrapText="1"/>
    </xf>
    <xf numFmtId="0" fontId="7" fillId="0" borderId="33" xfId="16" applyFont="1" applyFill="1" applyBorder="1" applyAlignment="1">
      <alignment horizontal="center" vertical="center" wrapText="1" readingOrder="1"/>
    </xf>
    <xf numFmtId="0" fontId="7" fillId="0" borderId="32" xfId="16" applyFont="1" applyFill="1" applyBorder="1" applyAlignment="1">
      <alignment horizontal="center" vertical="center" wrapText="1" readingOrder="1"/>
    </xf>
    <xf numFmtId="0" fontId="7" fillId="0" borderId="34" xfId="16" applyFont="1" applyFill="1" applyBorder="1" applyAlignment="1">
      <alignment horizontal="center" vertical="center" wrapText="1" readingOrder="1"/>
    </xf>
    <xf numFmtId="0" fontId="7" fillId="0" borderId="33" xfId="16" applyFont="1" applyFill="1" applyBorder="1" applyAlignment="1">
      <alignment horizontal="center" vertical="center" wrapText="1"/>
    </xf>
    <xf numFmtId="0" fontId="7" fillId="0" borderId="16" xfId="16" applyFont="1" applyFill="1" applyBorder="1" applyAlignment="1">
      <alignment horizontal="center" vertical="center" wrapText="1"/>
    </xf>
    <xf numFmtId="0" fontId="8" fillId="0" borderId="0" xfId="16" applyFont="1" applyFill="1" applyBorder="1" applyAlignment="1">
      <alignment horizontal="left" vertical="top" wrapText="1"/>
    </xf>
    <xf numFmtId="167" fontId="8" fillId="0" borderId="4" xfId="16" applyNumberFormat="1" applyFont="1" applyFill="1" applyBorder="1" applyAlignment="1">
      <alignment horizontal="right" vertical="top"/>
    </xf>
    <xf numFmtId="167" fontId="8" fillId="0" borderId="8" xfId="16" applyNumberFormat="1" applyFont="1" applyFill="1" applyBorder="1" applyAlignment="1">
      <alignment horizontal="right" vertical="top"/>
    </xf>
    <xf numFmtId="0" fontId="7" fillId="0" borderId="4" xfId="16" applyFont="1" applyFill="1" applyBorder="1" applyAlignment="1">
      <alignment horizontal="left" vertical="top" wrapText="1" readingOrder="1"/>
    </xf>
    <xf numFmtId="0" fontId="7" fillId="0" borderId="0" xfId="16" applyFont="1" applyFill="1" applyBorder="1" applyAlignment="1">
      <alignment horizontal="left" vertical="top" wrapText="1" readingOrder="1"/>
    </xf>
    <xf numFmtId="0" fontId="30" fillId="0" borderId="4" xfId="16" applyFont="1" applyFill="1" applyBorder="1" applyAlignment="1">
      <alignment horizontal="left" vertical="top" wrapText="1"/>
    </xf>
    <xf numFmtId="0" fontId="30" fillId="0" borderId="0" xfId="16" applyFont="1" applyFill="1" applyBorder="1" applyAlignment="1">
      <alignment horizontal="left" vertical="top" wrapText="1"/>
    </xf>
    <xf numFmtId="0" fontId="30" fillId="0" borderId="0" xfId="16" applyFont="1" applyFill="1" applyBorder="1" applyAlignment="1">
      <alignment horizontal="left" vertical="top" wrapText="1" readingOrder="1"/>
    </xf>
    <xf numFmtId="0" fontId="8" fillId="0" borderId="0" xfId="16" applyFont="1" applyFill="1" applyBorder="1" applyAlignment="1">
      <alignment horizontal="left" vertical="top" wrapText="1" readingOrder="1"/>
    </xf>
    <xf numFmtId="0" fontId="7" fillId="0" borderId="9" xfId="16" applyFont="1" applyFill="1" applyBorder="1" applyAlignment="1">
      <alignment horizontal="left" vertical="top" wrapText="1" readingOrder="1"/>
    </xf>
    <xf numFmtId="0" fontId="7" fillId="0" borderId="49" xfId="16" applyFont="1" applyFill="1" applyBorder="1" applyAlignment="1">
      <alignment horizontal="left" vertical="top" wrapText="1" readingOrder="1"/>
    </xf>
    <xf numFmtId="0" fontId="7" fillId="0" borderId="35" xfId="16" applyFont="1" applyFill="1" applyBorder="1" applyAlignment="1">
      <alignment horizontal="left" vertical="top" wrapText="1" readingOrder="1"/>
    </xf>
    <xf numFmtId="167" fontId="7" fillId="0" borderId="9" xfId="16" applyNumberFormat="1" applyFont="1" applyFill="1" applyBorder="1" applyAlignment="1">
      <alignment horizontal="right" vertical="top"/>
    </xf>
    <xf numFmtId="167" fontId="7" fillId="0" borderId="17" xfId="16" applyNumberFormat="1" applyFont="1" applyFill="1" applyBorder="1" applyAlignment="1">
      <alignment horizontal="right" vertical="top"/>
    </xf>
    <xf numFmtId="167" fontId="7" fillId="0" borderId="52" xfId="16" applyNumberFormat="1" applyFont="1" applyFill="1" applyBorder="1" applyAlignment="1">
      <alignment horizontal="right" vertical="top"/>
    </xf>
    <xf numFmtId="167" fontId="7" fillId="0" borderId="38" xfId="16" applyNumberFormat="1" applyFont="1" applyFill="1" applyBorder="1" applyAlignment="1">
      <alignment horizontal="right" vertical="top"/>
    </xf>
    <xf numFmtId="167" fontId="7" fillId="0" borderId="19" xfId="16" applyNumberFormat="1" applyFont="1" applyFill="1" applyBorder="1" applyAlignment="1">
      <alignment horizontal="right" vertical="top"/>
    </xf>
    <xf numFmtId="165" fontId="7" fillId="0" borderId="9" xfId="2" applyNumberFormat="1" applyFont="1" applyFill="1" applyBorder="1" applyAlignment="1">
      <alignment horizontal="right" vertical="top"/>
    </xf>
    <xf numFmtId="165" fontId="7" fillId="0" borderId="49" xfId="2" applyNumberFormat="1" applyFont="1" applyFill="1" applyBorder="1" applyAlignment="1">
      <alignment horizontal="right" vertical="top"/>
    </xf>
    <xf numFmtId="165" fontId="7" fillId="0" borderId="17" xfId="2" applyNumberFormat="1" applyFont="1" applyFill="1" applyBorder="1" applyAlignment="1">
      <alignment horizontal="right" vertical="top"/>
    </xf>
    <xf numFmtId="0" fontId="7" fillId="0" borderId="58" xfId="16" applyFont="1" applyFill="1" applyBorder="1" applyAlignment="1">
      <alignment horizontal="left" vertical="top" wrapText="1" readingOrder="1"/>
    </xf>
    <xf numFmtId="0" fontId="7" fillId="0" borderId="54" xfId="16" applyFont="1" applyFill="1" applyBorder="1" applyAlignment="1">
      <alignment horizontal="left" vertical="top" wrapText="1" readingOrder="1"/>
    </xf>
    <xf numFmtId="0" fontId="7" fillId="0" borderId="55" xfId="16" applyFont="1" applyFill="1" applyBorder="1" applyAlignment="1">
      <alignment horizontal="left" vertical="top" wrapText="1" readingOrder="1"/>
    </xf>
    <xf numFmtId="167" fontId="7" fillId="0" borderId="58" xfId="16" applyNumberFormat="1" applyFont="1" applyFill="1" applyBorder="1" applyAlignment="1">
      <alignment horizontal="right" vertical="top"/>
    </xf>
    <xf numFmtId="167" fontId="7" fillId="0" borderId="54" xfId="16" applyNumberFormat="1" applyFont="1" applyFill="1" applyBorder="1" applyAlignment="1">
      <alignment horizontal="right" vertical="top"/>
    </xf>
    <xf numFmtId="167" fontId="7" fillId="0" borderId="36" xfId="16" applyNumberFormat="1" applyFont="1" applyFill="1" applyBorder="1" applyAlignment="1">
      <alignment horizontal="right" vertical="top"/>
    </xf>
    <xf numFmtId="0" fontId="7" fillId="0" borderId="21" xfId="16" applyFont="1" applyFill="1" applyBorder="1" applyAlignment="1">
      <alignment horizontal="left" vertical="top" wrapText="1" readingOrder="1"/>
    </xf>
    <xf numFmtId="0" fontId="7" fillId="0" borderId="11" xfId="16" applyFont="1" applyFill="1" applyBorder="1" applyAlignment="1">
      <alignment horizontal="left" vertical="top" wrapText="1" readingOrder="1"/>
    </xf>
    <xf numFmtId="0" fontId="7" fillId="0" borderId="49" xfId="16" applyFont="1" applyFill="1" applyBorder="1" applyAlignment="1">
      <alignment horizontal="left" vertical="top" wrapText="1"/>
    </xf>
    <xf numFmtId="0" fontId="22" fillId="0" borderId="0" xfId="16" applyFont="1" applyFill="1" applyAlignment="1">
      <alignment horizontal="left" vertical="top" wrapText="1" readingOrder="1"/>
    </xf>
    <xf numFmtId="167" fontId="8" fillId="0" borderId="51" xfId="16" applyNumberFormat="1" applyFont="1" applyFill="1" applyBorder="1" applyAlignment="1">
      <alignment horizontal="center" vertical="top"/>
    </xf>
    <xf numFmtId="167" fontId="8" fillId="0" borderId="18" xfId="16" applyNumberFormat="1" applyFont="1" applyFill="1" applyBorder="1" applyAlignment="1">
      <alignment horizontal="center" vertical="top"/>
    </xf>
    <xf numFmtId="0" fontId="17" fillId="0" borderId="0" xfId="0" applyFont="1" applyAlignment="1">
      <alignment horizontal="left" wrapText="1"/>
    </xf>
    <xf numFmtId="0" fontId="31" fillId="0" borderId="0" xfId="0" applyFont="1"/>
    <xf numFmtId="0" fontId="31" fillId="0" borderId="5" xfId="0" applyFont="1" applyBorder="1"/>
    <xf numFmtId="0" fontId="17" fillId="0" borderId="0" xfId="0" applyFont="1" applyFill="1" applyBorder="1" applyAlignment="1">
      <alignment horizontal="left" wrapText="1"/>
    </xf>
    <xf numFmtId="0" fontId="17" fillId="0" borderId="0" xfId="16" applyFont="1" applyAlignment="1">
      <alignment horizontal="left" vertical="top"/>
    </xf>
    <xf numFmtId="0" fontId="17" fillId="0" borderId="0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17" fillId="0" borderId="5" xfId="0" applyFont="1" applyFill="1" applyBorder="1" applyAlignment="1">
      <alignment horizontal="left" wrapText="1"/>
    </xf>
    <xf numFmtId="0" fontId="17" fillId="0" borderId="0" xfId="16" applyFont="1" applyBorder="1" applyAlignment="1">
      <alignment horizontal="center" vertical="top" wrapText="1"/>
    </xf>
    <xf numFmtId="0" fontId="17" fillId="0" borderId="5" xfId="16" applyFont="1" applyBorder="1" applyAlignment="1">
      <alignment horizontal="center" vertical="top" wrapText="1"/>
    </xf>
  </cellXfs>
  <cellStyles count="27">
    <cellStyle name="Comma" xfId="1" builtinId="3"/>
    <cellStyle name="Comma [0]" xfId="2" builtinId="6"/>
    <cellStyle name="Comma [0] 11" xfId="25"/>
    <cellStyle name="Comma [0] 2" xfId="3"/>
    <cellStyle name="Comma [0] 2 16 3 2 3" xfId="4"/>
    <cellStyle name="Comma [0] 2 2" xfId="5"/>
    <cellStyle name="Comma [0] 2 2 2" xfId="6"/>
    <cellStyle name="Comma [0] 3" xfId="7"/>
    <cellStyle name="Comma 2" xfId="8"/>
    <cellStyle name="Comma 2 2" xfId="9"/>
    <cellStyle name="Comma 3" xfId="10"/>
    <cellStyle name="Comma 4" xfId="11"/>
    <cellStyle name="Currency [0] 2" xfId="12"/>
    <cellStyle name="Currency [0] 3" xfId="13"/>
    <cellStyle name="Currency 2" xfId="14"/>
    <cellStyle name="Normal" xfId="0" builtinId="0"/>
    <cellStyle name="Normal 15" xfId="15"/>
    <cellStyle name="Normal 2" xfId="16"/>
    <cellStyle name="Normal 2 2" xfId="17"/>
    <cellStyle name="Normal 2 2 2" xfId="18"/>
    <cellStyle name="Normal 2 2 3" xfId="19"/>
    <cellStyle name="Normal 2 27" xfId="26"/>
    <cellStyle name="Normal 3" xfId="20"/>
    <cellStyle name="Normal 3 2" xfId="21"/>
    <cellStyle name="Normal 4" xfId="22"/>
    <cellStyle name="Normal 5" xfId="23"/>
    <cellStyle name="Normal 6" xfId="2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ertas%20kerja%20koreksi%202020%20-%20UTK%20BPK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S"/>
      <sheetName val="PAJE"/>
      <sheetName val="Kertas Kerja"/>
      <sheetName val="NERACA"/>
      <sheetName val="LO "/>
      <sheetName val="LPE"/>
      <sheetName val="LRA "/>
      <sheetName val="LP SAL"/>
      <sheetName val="Kertas Kerja LAK"/>
      <sheetName val="LAK "/>
    </sheetNames>
    <sheetDataSet>
      <sheetData sheetId="0" refreshError="1"/>
      <sheetData sheetId="1" refreshError="1"/>
      <sheetData sheetId="2">
        <row r="47">
          <cell r="L47">
            <v>61774288826.290001</v>
          </cell>
        </row>
        <row r="48">
          <cell r="L48">
            <v>-28004013782</v>
          </cell>
        </row>
        <row r="169">
          <cell r="N169">
            <v>63895281935.959999</v>
          </cell>
        </row>
        <row r="170">
          <cell r="N170">
            <v>154443805442.61002</v>
          </cell>
        </row>
        <row r="171">
          <cell r="N171">
            <v>10807231931</v>
          </cell>
        </row>
        <row r="172">
          <cell r="N172">
            <v>88661054992.520004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2:T94"/>
  <sheetViews>
    <sheetView topLeftCell="A85" zoomScaleSheetLayoutView="90" workbookViewId="0">
      <selection activeCell="T11" sqref="T11:T78"/>
    </sheetView>
  </sheetViews>
  <sheetFormatPr defaultColWidth="6.85546875" defaultRowHeight="12.75"/>
  <cols>
    <col min="1" max="1" width="8" style="10" customWidth="1"/>
    <col min="2" max="2" width="0.28515625" style="10" customWidth="1"/>
    <col min="3" max="3" width="1.7109375" style="10" customWidth="1"/>
    <col min="4" max="4" width="0.5703125" style="10" hidden="1" customWidth="1"/>
    <col min="5" max="7" width="1.7109375" style="10" customWidth="1"/>
    <col min="8" max="8" width="2.28515625" style="10" customWidth="1"/>
    <col min="9" max="9" width="1.140625" style="10" customWidth="1"/>
    <col min="10" max="10" width="13.140625" style="10" customWidth="1"/>
    <col min="11" max="11" width="2.85546875" style="10" customWidth="1"/>
    <col min="12" max="12" width="22.140625" style="10" customWidth="1"/>
    <col min="13" max="14" width="20" style="27" customWidth="1"/>
    <col min="15" max="15" width="17" style="27" hidden="1" customWidth="1"/>
    <col min="16" max="16" width="0.42578125" style="27" hidden="1" customWidth="1"/>
    <col min="17" max="17" width="8.5703125" style="37" customWidth="1"/>
    <col min="18" max="18" width="19.85546875" style="10" customWidth="1"/>
    <col min="19" max="19" width="6.85546875" style="10"/>
    <col min="20" max="20" width="16.42578125" style="10" customWidth="1"/>
    <col min="21" max="16384" width="6.85546875" style="10"/>
  </cols>
  <sheetData>
    <row r="2" spans="2:20" ht="14.25">
      <c r="C2" s="235" t="s">
        <v>96</v>
      </c>
    </row>
    <row r="4" spans="2:20" ht="14.25" customHeight="1">
      <c r="C4" s="456" t="s">
        <v>97</v>
      </c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  <c r="P4" s="456"/>
      <c r="Q4" s="456"/>
      <c r="R4" s="456"/>
    </row>
    <row r="5" spans="2:20" ht="14.25" customHeight="1">
      <c r="C5" s="456" t="s">
        <v>134</v>
      </c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  <c r="R5" s="456"/>
    </row>
    <row r="6" spans="2:20">
      <c r="C6" s="457" t="s">
        <v>209</v>
      </c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/>
      <c r="O6" s="457"/>
      <c r="P6" s="457"/>
      <c r="Q6" s="457"/>
      <c r="R6" s="457"/>
    </row>
    <row r="8" spans="2:20" ht="13.5" thickBot="1">
      <c r="C8" s="92"/>
      <c r="D8" s="92"/>
      <c r="E8" s="92"/>
      <c r="F8" s="92"/>
      <c r="G8" s="92"/>
      <c r="H8" s="92"/>
      <c r="I8" s="92"/>
      <c r="J8" s="92"/>
      <c r="K8" s="92"/>
      <c r="L8" s="92"/>
      <c r="M8" s="236"/>
      <c r="N8" s="236"/>
      <c r="O8" s="236"/>
      <c r="P8" s="236"/>
      <c r="Q8" s="237"/>
      <c r="R8" s="238" t="s">
        <v>78</v>
      </c>
    </row>
    <row r="9" spans="2:20" ht="13.5" thickBot="1">
      <c r="B9" s="43"/>
      <c r="C9" s="159"/>
      <c r="D9" s="458" t="s">
        <v>0</v>
      </c>
      <c r="E9" s="458"/>
      <c r="F9" s="458"/>
      <c r="G9" s="458"/>
      <c r="H9" s="458"/>
      <c r="I9" s="458"/>
      <c r="J9" s="458"/>
      <c r="K9" s="458"/>
      <c r="L9" s="459"/>
      <c r="M9" s="239" t="s">
        <v>210</v>
      </c>
      <c r="N9" s="240" t="s">
        <v>211</v>
      </c>
      <c r="O9" s="240"/>
      <c r="P9" s="240"/>
      <c r="Q9" s="241" t="s">
        <v>83</v>
      </c>
      <c r="R9" s="242" t="s">
        <v>195</v>
      </c>
    </row>
    <row r="10" spans="2:20" ht="13.5" thickTop="1">
      <c r="B10" s="13"/>
      <c r="C10" s="14"/>
      <c r="D10" s="14"/>
      <c r="E10" s="243"/>
      <c r="F10" s="243"/>
      <c r="G10" s="243"/>
      <c r="H10" s="243"/>
      <c r="I10" s="243"/>
      <c r="J10" s="243"/>
      <c r="K10" s="243"/>
      <c r="L10" s="244"/>
      <c r="M10" s="407"/>
      <c r="N10" s="408"/>
      <c r="O10" s="409"/>
      <c r="P10" s="410"/>
      <c r="Q10" s="38"/>
      <c r="R10" s="160"/>
    </row>
    <row r="11" spans="2:20">
      <c r="B11" s="13"/>
      <c r="C11" s="161"/>
      <c r="D11" s="14"/>
      <c r="E11" s="445" t="s">
        <v>186</v>
      </c>
      <c r="F11" s="445"/>
      <c r="G11" s="445"/>
      <c r="H11" s="445"/>
      <c r="I11" s="445"/>
      <c r="J11" s="445"/>
      <c r="K11" s="445"/>
      <c r="L11" s="446"/>
      <c r="M11" s="245">
        <f>M13+M19+M36</f>
        <v>946853077993</v>
      </c>
      <c r="N11" s="460">
        <f>N13+N19+N36</f>
        <v>972242373625.39001</v>
      </c>
      <c r="O11" s="453"/>
      <c r="P11" s="454"/>
      <c r="Q11" s="246">
        <f>N11/M11*100</f>
        <v>102.68143983712939</v>
      </c>
      <c r="R11" s="247">
        <f>R13+R19+R36</f>
        <v>1220476081088.6899</v>
      </c>
      <c r="T11" s="213"/>
    </row>
    <row r="12" spans="2:20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62"/>
      <c r="M12" s="248"/>
      <c r="N12" s="122"/>
      <c r="O12" s="116"/>
      <c r="P12" s="129"/>
      <c r="Q12" s="246"/>
      <c r="R12" s="249"/>
    </row>
    <row r="13" spans="2:20">
      <c r="B13" s="13"/>
      <c r="C13" s="161"/>
      <c r="D13" s="14"/>
      <c r="E13" s="14"/>
      <c r="F13" s="445" t="s">
        <v>33</v>
      </c>
      <c r="G13" s="445"/>
      <c r="H13" s="445"/>
      <c r="I13" s="445"/>
      <c r="J13" s="445"/>
      <c r="K13" s="445"/>
      <c r="L13" s="446"/>
      <c r="M13" s="245">
        <f>SUM(M14:M17)</f>
        <v>101219000000</v>
      </c>
      <c r="N13" s="400">
        <f>SUM(N14:N17)</f>
        <v>85037055386.710007</v>
      </c>
      <c r="O13" s="453">
        <v>-13334904432.700001</v>
      </c>
      <c r="P13" s="454"/>
      <c r="Q13" s="246">
        <f>N13/M13*100</f>
        <v>84.012937676434277</v>
      </c>
      <c r="R13" s="250">
        <f>SUM(R14:R17)</f>
        <v>100975564957.57001</v>
      </c>
      <c r="T13" s="213"/>
    </row>
    <row r="14" spans="2:20">
      <c r="B14" s="13"/>
      <c r="C14" s="161"/>
      <c r="D14" s="14"/>
      <c r="E14" s="14"/>
      <c r="F14" s="14"/>
      <c r="G14" s="443" t="s">
        <v>34</v>
      </c>
      <c r="H14" s="443"/>
      <c r="I14" s="443"/>
      <c r="J14" s="443"/>
      <c r="K14" s="443"/>
      <c r="L14" s="444"/>
      <c r="M14" s="251">
        <v>29026000000</v>
      </c>
      <c r="N14" s="447">
        <v>28487061805</v>
      </c>
      <c r="O14" s="448"/>
      <c r="P14" s="449"/>
      <c r="Q14" s="252">
        <f>N14/M14*100</f>
        <v>98.143257097085367</v>
      </c>
      <c r="R14" s="253">
        <v>30189400658</v>
      </c>
      <c r="T14" s="213"/>
    </row>
    <row r="15" spans="2:20">
      <c r="B15" s="13"/>
      <c r="C15" s="161"/>
      <c r="D15" s="14"/>
      <c r="E15" s="14"/>
      <c r="F15" s="14"/>
      <c r="G15" s="443" t="s">
        <v>35</v>
      </c>
      <c r="H15" s="443"/>
      <c r="I15" s="443"/>
      <c r="J15" s="443"/>
      <c r="K15" s="443"/>
      <c r="L15" s="444"/>
      <c r="M15" s="251">
        <v>4899000000</v>
      </c>
      <c r="N15" s="447">
        <v>2802140946.5</v>
      </c>
      <c r="O15" s="448"/>
      <c r="P15" s="449"/>
      <c r="Q15" s="252">
        <f>N15/M15*100</f>
        <v>57.198223035313333</v>
      </c>
      <c r="R15" s="253">
        <v>3738661449</v>
      </c>
      <c r="T15" s="213"/>
    </row>
    <row r="16" spans="2:20" ht="25.9" customHeight="1">
      <c r="B16" s="13"/>
      <c r="C16" s="161"/>
      <c r="D16" s="14"/>
      <c r="E16" s="14"/>
      <c r="F16" s="14"/>
      <c r="G16" s="443" t="s">
        <v>103</v>
      </c>
      <c r="H16" s="443"/>
      <c r="I16" s="443"/>
      <c r="J16" s="443"/>
      <c r="K16" s="443"/>
      <c r="L16" s="444"/>
      <c r="M16" s="251">
        <v>3000000000</v>
      </c>
      <c r="N16" s="447">
        <v>2073589783.3300002</v>
      </c>
      <c r="O16" s="448"/>
      <c r="P16" s="449"/>
      <c r="Q16" s="252">
        <f>N16/M16*100</f>
        <v>69.119659444333337</v>
      </c>
      <c r="R16" s="253">
        <v>1759160257.3</v>
      </c>
    </row>
    <row r="17" spans="2:20">
      <c r="B17" s="13"/>
      <c r="C17" s="161"/>
      <c r="D17" s="14"/>
      <c r="E17" s="14"/>
      <c r="F17" s="14"/>
      <c r="G17" s="443" t="s">
        <v>36</v>
      </c>
      <c r="H17" s="443"/>
      <c r="I17" s="443"/>
      <c r="J17" s="443"/>
      <c r="K17" s="443"/>
      <c r="L17" s="444"/>
      <c r="M17" s="251">
        <v>64294000000</v>
      </c>
      <c r="N17" s="447">
        <v>51674262851.880005</v>
      </c>
      <c r="O17" s="448"/>
      <c r="P17" s="449"/>
      <c r="Q17" s="252">
        <f>N17/M17*100</f>
        <v>80.371827622919724</v>
      </c>
      <c r="R17" s="253">
        <v>65288342593.270004</v>
      </c>
      <c r="T17" s="213"/>
    </row>
    <row r="18" spans="2:20">
      <c r="B18" s="13"/>
      <c r="C18" s="165"/>
      <c r="D18" s="14"/>
      <c r="E18" s="14"/>
      <c r="F18" s="14"/>
      <c r="G18" s="14"/>
      <c r="H18" s="14"/>
      <c r="I18" s="14"/>
      <c r="J18" s="14"/>
      <c r="K18" s="14"/>
      <c r="L18" s="162"/>
      <c r="M18" s="248"/>
      <c r="N18" s="118"/>
      <c r="O18" s="117"/>
      <c r="P18" s="124"/>
      <c r="Q18" s="252"/>
      <c r="R18" s="166"/>
    </row>
    <row r="19" spans="2:20">
      <c r="B19" s="13"/>
      <c r="C19" s="161"/>
      <c r="D19" s="14"/>
      <c r="E19" s="14"/>
      <c r="F19" s="445" t="s">
        <v>37</v>
      </c>
      <c r="G19" s="445"/>
      <c r="H19" s="445"/>
      <c r="I19" s="445"/>
      <c r="J19" s="445"/>
      <c r="K19" s="445"/>
      <c r="L19" s="446"/>
      <c r="M19" s="245">
        <f>M21+M27+M30+M33</f>
        <v>818829277993</v>
      </c>
      <c r="N19" s="254">
        <f>N21+N27+N30+N33</f>
        <v>859882828238.68005</v>
      </c>
      <c r="O19" s="453">
        <v>-10883884230.370001</v>
      </c>
      <c r="P19" s="454"/>
      <c r="Q19" s="246">
        <f>N19/M19*100</f>
        <v>105.01368860995113</v>
      </c>
      <c r="R19" s="255">
        <f>R21+R27+R30+R33</f>
        <v>1092656218392.12</v>
      </c>
      <c r="T19" s="213"/>
    </row>
    <row r="20" spans="2:20">
      <c r="B20" s="13"/>
      <c r="C20" s="14"/>
      <c r="D20" s="14"/>
      <c r="E20" s="14"/>
      <c r="F20" s="14"/>
      <c r="G20" s="14"/>
      <c r="H20" s="14"/>
      <c r="I20" s="14"/>
      <c r="J20" s="14"/>
      <c r="K20" s="14"/>
      <c r="L20" s="162"/>
      <c r="M20" s="248"/>
      <c r="N20" s="118"/>
      <c r="O20" s="117"/>
      <c r="P20" s="124"/>
      <c r="Q20" s="252"/>
      <c r="R20" s="166"/>
    </row>
    <row r="21" spans="2:20">
      <c r="B21" s="13"/>
      <c r="C21" s="161"/>
      <c r="D21" s="14"/>
      <c r="E21" s="14"/>
      <c r="F21" s="14"/>
      <c r="G21" s="445" t="s">
        <v>38</v>
      </c>
      <c r="H21" s="445"/>
      <c r="I21" s="445"/>
      <c r="J21" s="445"/>
      <c r="K21" s="445"/>
      <c r="L21" s="446"/>
      <c r="M21" s="245">
        <f>SUM(M22:M25)</f>
        <v>675718618000</v>
      </c>
      <c r="N21" s="400">
        <f>SUM(N22:N25)</f>
        <v>715482270169</v>
      </c>
      <c r="O21" s="461"/>
      <c r="P21" s="462"/>
      <c r="Q21" s="246">
        <f>N21/M21*100</f>
        <v>105.88464652442062</v>
      </c>
      <c r="R21" s="250">
        <f>SUM(R22:R25)</f>
        <v>861847458222</v>
      </c>
      <c r="T21" s="213"/>
    </row>
    <row r="22" spans="2:20">
      <c r="B22" s="13"/>
      <c r="C22" s="161"/>
      <c r="D22" s="14"/>
      <c r="E22" s="14"/>
      <c r="F22" s="14"/>
      <c r="G22" s="14"/>
      <c r="H22" s="443" t="s">
        <v>39</v>
      </c>
      <c r="I22" s="443"/>
      <c r="J22" s="443"/>
      <c r="K22" s="443"/>
      <c r="L22" s="444"/>
      <c r="M22" s="256">
        <v>76220812000</v>
      </c>
      <c r="N22" s="447">
        <v>73597425102</v>
      </c>
      <c r="O22" s="448"/>
      <c r="P22" s="449"/>
      <c r="Q22" s="252">
        <f>N22/M22*100</f>
        <v>96.558175084778682</v>
      </c>
      <c r="R22" s="253">
        <v>116429339643</v>
      </c>
      <c r="T22" s="213"/>
    </row>
    <row r="23" spans="2:20">
      <c r="B23" s="13"/>
      <c r="C23" s="161"/>
      <c r="D23" s="14"/>
      <c r="E23" s="14"/>
      <c r="F23" s="14"/>
      <c r="G23" s="14"/>
      <c r="H23" s="443" t="s">
        <v>40</v>
      </c>
      <c r="I23" s="443"/>
      <c r="J23" s="443"/>
      <c r="K23" s="443"/>
      <c r="L23" s="444"/>
      <c r="M23" s="256">
        <v>78682307000</v>
      </c>
      <c r="N23" s="447">
        <v>123484470497</v>
      </c>
      <c r="O23" s="448"/>
      <c r="P23" s="449"/>
      <c r="Q23" s="252">
        <f>N23/M23*100</f>
        <v>156.94058194938285</v>
      </c>
      <c r="R23" s="253">
        <v>191564405242</v>
      </c>
      <c r="T23" s="213"/>
    </row>
    <row r="24" spans="2:20">
      <c r="B24" s="13"/>
      <c r="C24" s="161"/>
      <c r="D24" s="14"/>
      <c r="E24" s="14"/>
      <c r="F24" s="14"/>
      <c r="G24" s="14"/>
      <c r="H24" s="443" t="s">
        <v>41</v>
      </c>
      <c r="I24" s="443"/>
      <c r="J24" s="443"/>
      <c r="K24" s="443"/>
      <c r="L24" s="444"/>
      <c r="M24" s="256">
        <v>401337761000</v>
      </c>
      <c r="N24" s="447">
        <v>399247165000</v>
      </c>
      <c r="O24" s="448"/>
      <c r="P24" s="449"/>
      <c r="Q24" s="252">
        <f>N24/M24*100</f>
        <v>99.47909312226416</v>
      </c>
      <c r="R24" s="253">
        <v>440240422000</v>
      </c>
      <c r="T24" s="213"/>
    </row>
    <row r="25" spans="2:20">
      <c r="B25" s="13"/>
      <c r="C25" s="161"/>
      <c r="D25" s="14"/>
      <c r="E25" s="14"/>
      <c r="F25" s="14"/>
      <c r="G25" s="14"/>
      <c r="H25" s="443" t="s">
        <v>42</v>
      </c>
      <c r="I25" s="443"/>
      <c r="J25" s="443"/>
      <c r="K25" s="443"/>
      <c r="L25" s="444"/>
      <c r="M25" s="256">
        <v>119477738000</v>
      </c>
      <c r="N25" s="447">
        <v>119153209570</v>
      </c>
      <c r="O25" s="448"/>
      <c r="P25" s="449"/>
      <c r="Q25" s="252">
        <f>N25/M25*100</f>
        <v>99.72837749070878</v>
      </c>
      <c r="R25" s="253">
        <v>113613291337</v>
      </c>
      <c r="T25" s="213"/>
    </row>
    <row r="26" spans="2:20">
      <c r="B26" s="13"/>
      <c r="C26" s="165"/>
      <c r="D26" s="14"/>
      <c r="E26" s="14"/>
      <c r="F26" s="14"/>
      <c r="G26" s="14"/>
      <c r="H26" s="14"/>
      <c r="I26" s="14"/>
      <c r="J26" s="14"/>
      <c r="K26" s="14"/>
      <c r="L26" s="162"/>
      <c r="M26" s="248"/>
      <c r="N26" s="118"/>
      <c r="O26" s="117"/>
      <c r="P26" s="124"/>
      <c r="Q26" s="252"/>
      <c r="R26" s="166"/>
    </row>
    <row r="27" spans="2:20">
      <c r="B27" s="13"/>
      <c r="C27" s="161"/>
      <c r="D27" s="14"/>
      <c r="E27" s="14"/>
      <c r="F27" s="14"/>
      <c r="G27" s="445" t="s">
        <v>43</v>
      </c>
      <c r="H27" s="445"/>
      <c r="I27" s="445"/>
      <c r="J27" s="445"/>
      <c r="K27" s="445"/>
      <c r="L27" s="446"/>
      <c r="M27" s="245">
        <f>SUM(M28)</f>
        <v>48548591000</v>
      </c>
      <c r="N27" s="254">
        <f>SUM(N28)</f>
        <v>48548591000</v>
      </c>
      <c r="O27" s="453">
        <v>10538025000</v>
      </c>
      <c r="P27" s="454"/>
      <c r="Q27" s="246">
        <f>N27/M27*100</f>
        <v>100</v>
      </c>
      <c r="R27" s="255">
        <f>SUM(R28)</f>
        <v>41591875000</v>
      </c>
    </row>
    <row r="28" spans="2:20">
      <c r="B28" s="13"/>
      <c r="C28" s="161"/>
      <c r="D28" s="14"/>
      <c r="E28" s="14"/>
      <c r="F28" s="14"/>
      <c r="G28" s="14"/>
      <c r="H28" s="443" t="s">
        <v>44</v>
      </c>
      <c r="I28" s="443"/>
      <c r="J28" s="443"/>
      <c r="K28" s="443"/>
      <c r="L28" s="444"/>
      <c r="M28" s="256">
        <v>48548591000</v>
      </c>
      <c r="N28" s="447">
        <v>48548591000</v>
      </c>
      <c r="O28" s="448"/>
      <c r="P28" s="449"/>
      <c r="Q28" s="252">
        <f>N28/M28*100</f>
        <v>100</v>
      </c>
      <c r="R28" s="258">
        <v>41591875000</v>
      </c>
      <c r="T28" s="213"/>
    </row>
    <row r="29" spans="2:20">
      <c r="B29" s="13"/>
      <c r="C29" s="165"/>
      <c r="D29" s="14"/>
      <c r="E29" s="14"/>
      <c r="F29" s="14"/>
      <c r="G29" s="14"/>
      <c r="H29" s="14"/>
      <c r="I29" s="14"/>
      <c r="J29" s="14"/>
      <c r="K29" s="14"/>
      <c r="L29" s="162"/>
      <c r="M29" s="248"/>
      <c r="N29" s="118"/>
      <c r="O29" s="117"/>
      <c r="P29" s="124"/>
      <c r="Q29" s="252"/>
      <c r="R29" s="166"/>
      <c r="T29" s="213"/>
    </row>
    <row r="30" spans="2:20">
      <c r="B30" s="13"/>
      <c r="C30" s="161"/>
      <c r="D30" s="14"/>
      <c r="E30" s="14"/>
      <c r="F30" s="14"/>
      <c r="G30" s="445" t="s">
        <v>45</v>
      </c>
      <c r="H30" s="445"/>
      <c r="I30" s="445"/>
      <c r="J30" s="445"/>
      <c r="K30" s="445"/>
      <c r="L30" s="446"/>
      <c r="M30" s="245">
        <f>SUM(M31)</f>
        <v>57567052993</v>
      </c>
      <c r="N30" s="400">
        <f>SUM(N31)</f>
        <v>62789397217.68</v>
      </c>
      <c r="O30" s="453">
        <v>-5471242421.3699999</v>
      </c>
      <c r="P30" s="454"/>
      <c r="Q30" s="246">
        <f>N30/M30*100</f>
        <v>109.07175885017951</v>
      </c>
      <c r="R30" s="250">
        <f>SUM(R31)</f>
        <v>122374609670.12</v>
      </c>
    </row>
    <row r="31" spans="2:20">
      <c r="B31" s="13"/>
      <c r="C31" s="161"/>
      <c r="D31" s="14"/>
      <c r="E31" s="14"/>
      <c r="F31" s="14"/>
      <c r="G31" s="14"/>
      <c r="H31" s="443" t="s">
        <v>46</v>
      </c>
      <c r="I31" s="443"/>
      <c r="J31" s="443"/>
      <c r="K31" s="443"/>
      <c r="L31" s="444"/>
      <c r="M31" s="256">
        <v>57567052993</v>
      </c>
      <c r="N31" s="447">
        <v>62789397217.68</v>
      </c>
      <c r="O31" s="448"/>
      <c r="P31" s="449"/>
      <c r="Q31" s="252">
        <f>N31/M31*100</f>
        <v>109.07175885017951</v>
      </c>
      <c r="R31" s="253">
        <v>122374609670.12</v>
      </c>
    </row>
    <row r="32" spans="2:20">
      <c r="B32" s="13"/>
      <c r="C32" s="161"/>
      <c r="D32" s="14"/>
      <c r="E32" s="14"/>
      <c r="F32" s="14"/>
      <c r="G32" s="14"/>
      <c r="H32" s="163"/>
      <c r="I32" s="163"/>
      <c r="J32" s="163"/>
      <c r="K32" s="163"/>
      <c r="L32" s="164"/>
      <c r="M32" s="259"/>
      <c r="N32" s="406"/>
      <c r="O32" s="401"/>
      <c r="P32" s="402"/>
      <c r="Q32" s="252"/>
      <c r="R32" s="260"/>
    </row>
    <row r="33" spans="2:20">
      <c r="B33" s="13"/>
      <c r="C33" s="161"/>
      <c r="D33" s="14"/>
      <c r="E33" s="14"/>
      <c r="F33" s="14"/>
      <c r="G33" s="445" t="s">
        <v>118</v>
      </c>
      <c r="H33" s="445"/>
      <c r="I33" s="445"/>
      <c r="J33" s="445"/>
      <c r="K33" s="445"/>
      <c r="L33" s="446"/>
      <c r="M33" s="245">
        <f>M34</f>
        <v>36995016000</v>
      </c>
      <c r="N33" s="400">
        <f>N34</f>
        <v>33062569852</v>
      </c>
      <c r="O33" s="453">
        <v>-5471242421.3699999</v>
      </c>
      <c r="P33" s="454"/>
      <c r="Q33" s="246">
        <f>N33/M33*100</f>
        <v>89.370335323006756</v>
      </c>
      <c r="R33" s="250">
        <f>R34</f>
        <v>66842275500</v>
      </c>
    </row>
    <row r="34" spans="2:20">
      <c r="B34" s="13"/>
      <c r="C34" s="161"/>
      <c r="D34" s="14"/>
      <c r="E34" s="14"/>
      <c r="F34" s="14"/>
      <c r="G34" s="14"/>
      <c r="H34" s="443" t="s">
        <v>189</v>
      </c>
      <c r="I34" s="443"/>
      <c r="J34" s="443"/>
      <c r="K34" s="443"/>
      <c r="L34" s="444"/>
      <c r="M34" s="256">
        <v>36995016000</v>
      </c>
      <c r="N34" s="447">
        <v>33062569852</v>
      </c>
      <c r="O34" s="448"/>
      <c r="P34" s="449"/>
      <c r="Q34" s="252">
        <f>N34/M34*100</f>
        <v>89.370335323006756</v>
      </c>
      <c r="R34" s="253">
        <v>66842275500</v>
      </c>
      <c r="T34" s="213"/>
    </row>
    <row r="35" spans="2:20">
      <c r="B35" s="13"/>
      <c r="C35" s="14"/>
      <c r="D35" s="14"/>
      <c r="E35" s="14"/>
      <c r="F35" s="14"/>
      <c r="G35" s="14"/>
      <c r="H35" s="14"/>
      <c r="I35" s="14"/>
      <c r="J35" s="14"/>
      <c r="K35" s="14"/>
      <c r="L35" s="162"/>
      <c r="M35" s="248"/>
      <c r="N35" s="118"/>
      <c r="O35" s="117"/>
      <c r="P35" s="124"/>
      <c r="Q35" s="252"/>
      <c r="R35" s="166"/>
    </row>
    <row r="36" spans="2:20">
      <c r="B36" s="13"/>
      <c r="C36" s="161"/>
      <c r="D36" s="14"/>
      <c r="E36" s="14"/>
      <c r="F36" s="445" t="s">
        <v>117</v>
      </c>
      <c r="G36" s="445"/>
      <c r="H36" s="445"/>
      <c r="I36" s="445"/>
      <c r="J36" s="445"/>
      <c r="K36" s="445"/>
      <c r="L36" s="446"/>
      <c r="M36" s="245">
        <f>M37</f>
        <v>26804800000</v>
      </c>
      <c r="N36" s="400">
        <f>N37</f>
        <v>27322490000</v>
      </c>
      <c r="O36" s="453"/>
      <c r="P36" s="454"/>
      <c r="Q36" s="246">
        <f>N36/M36*100</f>
        <v>101.93133319405479</v>
      </c>
      <c r="R36" s="250">
        <f>R37</f>
        <v>26844297739</v>
      </c>
    </row>
    <row r="37" spans="2:20">
      <c r="B37" s="13"/>
      <c r="C37" s="161"/>
      <c r="D37" s="14"/>
      <c r="E37" s="14"/>
      <c r="F37" s="261"/>
      <c r="G37" s="261"/>
      <c r="H37" s="443" t="s">
        <v>99</v>
      </c>
      <c r="I37" s="443"/>
      <c r="J37" s="443"/>
      <c r="K37" s="443"/>
      <c r="L37" s="444"/>
      <c r="M37" s="256">
        <v>26804800000</v>
      </c>
      <c r="N37" s="447">
        <v>27322490000</v>
      </c>
      <c r="O37" s="448"/>
      <c r="P37" s="449"/>
      <c r="Q37" s="252">
        <f>N37/M37*100</f>
        <v>101.93133319405479</v>
      </c>
      <c r="R37" s="253">
        <v>26844297739</v>
      </c>
    </row>
    <row r="38" spans="2:20"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62"/>
      <c r="M38" s="245"/>
      <c r="N38" s="118"/>
      <c r="O38" s="117"/>
      <c r="P38" s="124"/>
      <c r="Q38" s="252"/>
      <c r="R38" s="166"/>
    </row>
    <row r="39" spans="2:20">
      <c r="B39" s="13"/>
      <c r="C39" s="161"/>
      <c r="D39" s="14"/>
      <c r="E39" s="445" t="s">
        <v>47</v>
      </c>
      <c r="F39" s="445"/>
      <c r="G39" s="445"/>
      <c r="H39" s="445"/>
      <c r="I39" s="445"/>
      <c r="J39" s="445"/>
      <c r="K39" s="445"/>
      <c r="L39" s="446"/>
      <c r="M39" s="245">
        <f>M41+M47+M54</f>
        <v>1093764628464</v>
      </c>
      <c r="N39" s="400">
        <f>N41+N47+N54</f>
        <v>1024031018357.66</v>
      </c>
      <c r="O39" s="453">
        <v>-58726707741.580002</v>
      </c>
      <c r="P39" s="454"/>
      <c r="Q39" s="246">
        <f>N39/M39*100</f>
        <v>93.624440917945165</v>
      </c>
      <c r="R39" s="250">
        <f>R41+R47+R54</f>
        <v>1146555333892.4399</v>
      </c>
      <c r="T39" s="213"/>
    </row>
    <row r="40" spans="2:20">
      <c r="B40" s="13"/>
      <c r="C40" s="165"/>
      <c r="D40" s="14"/>
      <c r="E40" s="14"/>
      <c r="F40" s="14"/>
      <c r="G40" s="14"/>
      <c r="H40" s="14"/>
      <c r="I40" s="14"/>
      <c r="J40" s="14"/>
      <c r="K40" s="14"/>
      <c r="L40" s="162"/>
      <c r="M40" s="245"/>
      <c r="N40" s="122"/>
      <c r="O40" s="116"/>
      <c r="P40" s="129"/>
      <c r="Q40" s="246"/>
      <c r="R40" s="249"/>
    </row>
    <row r="41" spans="2:20">
      <c r="B41" s="13"/>
      <c r="C41" s="161"/>
      <c r="D41" s="14"/>
      <c r="E41" s="14"/>
      <c r="F41" s="445" t="s">
        <v>48</v>
      </c>
      <c r="G41" s="445"/>
      <c r="H41" s="445"/>
      <c r="I41" s="445"/>
      <c r="J41" s="445"/>
      <c r="K41" s="445"/>
      <c r="L41" s="446"/>
      <c r="M41" s="245">
        <f>SUM(M42:M45)</f>
        <v>816732781105</v>
      </c>
      <c r="N41" s="400">
        <f>SUM(N42:N45)</f>
        <v>756561301247</v>
      </c>
      <c r="O41" s="453">
        <v>-45447552535.669998</v>
      </c>
      <c r="P41" s="454"/>
      <c r="Q41" s="246">
        <f>N41/M41*100</f>
        <v>92.632660124576987</v>
      </c>
      <c r="R41" s="250">
        <f>SUM(R42:R45)</f>
        <v>834627994184.43994</v>
      </c>
      <c r="T41" s="213"/>
    </row>
    <row r="42" spans="2:20">
      <c r="B42" s="13"/>
      <c r="C42" s="161"/>
      <c r="D42" s="14"/>
      <c r="E42" s="14"/>
      <c r="F42" s="14"/>
      <c r="G42" s="443" t="s">
        <v>1</v>
      </c>
      <c r="H42" s="443"/>
      <c r="I42" s="443"/>
      <c r="J42" s="443"/>
      <c r="K42" s="443"/>
      <c r="L42" s="444"/>
      <c r="M42" s="256">
        <v>403554074205</v>
      </c>
      <c r="N42" s="447">
        <v>386054471569</v>
      </c>
      <c r="O42" s="448"/>
      <c r="P42" s="449"/>
      <c r="Q42" s="252">
        <f>N42/M42*100</f>
        <v>95.66362880353168</v>
      </c>
      <c r="R42" s="253">
        <v>391334909403</v>
      </c>
      <c r="T42" s="213"/>
    </row>
    <row r="43" spans="2:20">
      <c r="B43" s="13"/>
      <c r="C43" s="161"/>
      <c r="D43" s="14"/>
      <c r="E43" s="14"/>
      <c r="F43" s="14"/>
      <c r="G43" s="443" t="s">
        <v>119</v>
      </c>
      <c r="H43" s="443"/>
      <c r="I43" s="443"/>
      <c r="J43" s="443"/>
      <c r="K43" s="443"/>
      <c r="L43" s="444"/>
      <c r="M43" s="256">
        <v>379386171900</v>
      </c>
      <c r="N43" s="447">
        <v>341043554087</v>
      </c>
      <c r="O43" s="448"/>
      <c r="P43" s="449"/>
      <c r="Q43" s="252">
        <f>N43/M43*100</f>
        <v>89.89351203261397</v>
      </c>
      <c r="R43" s="253">
        <v>395461753356.44</v>
      </c>
    </row>
    <row r="44" spans="2:20">
      <c r="B44" s="13"/>
      <c r="C44" s="161"/>
      <c r="D44" s="14"/>
      <c r="E44" s="14"/>
      <c r="F44" s="14"/>
      <c r="G44" s="443" t="s">
        <v>49</v>
      </c>
      <c r="H44" s="443"/>
      <c r="I44" s="443"/>
      <c r="J44" s="443"/>
      <c r="K44" s="443"/>
      <c r="L44" s="444"/>
      <c r="M44" s="256">
        <v>33591535000</v>
      </c>
      <c r="N44" s="447">
        <v>29298275591</v>
      </c>
      <c r="O44" s="448"/>
      <c r="P44" s="449"/>
      <c r="Q44" s="252">
        <f>N44/M44*100</f>
        <v>87.219222315979309</v>
      </c>
      <c r="R44" s="253">
        <v>46692331425</v>
      </c>
    </row>
    <row r="45" spans="2:20">
      <c r="B45" s="13"/>
      <c r="C45" s="161"/>
      <c r="D45" s="14"/>
      <c r="E45" s="14"/>
      <c r="F45" s="14"/>
      <c r="G45" s="443" t="s">
        <v>50</v>
      </c>
      <c r="H45" s="443"/>
      <c r="I45" s="443"/>
      <c r="J45" s="443"/>
      <c r="K45" s="443"/>
      <c r="L45" s="444"/>
      <c r="M45" s="256">
        <v>201000000</v>
      </c>
      <c r="N45" s="447">
        <v>165000000</v>
      </c>
      <c r="O45" s="448"/>
      <c r="P45" s="449"/>
      <c r="Q45" s="252">
        <f>N45/M45*100</f>
        <v>82.089552238805979</v>
      </c>
      <c r="R45" s="253">
        <v>1139000000</v>
      </c>
    </row>
    <row r="46" spans="2:20">
      <c r="B46" s="13"/>
      <c r="C46" s="165"/>
      <c r="D46" s="14"/>
      <c r="E46" s="14"/>
      <c r="F46" s="14"/>
      <c r="G46" s="14"/>
      <c r="H46" s="14"/>
      <c r="I46" s="14"/>
      <c r="J46" s="14"/>
      <c r="K46" s="14"/>
      <c r="L46" s="162"/>
      <c r="M46" s="245"/>
      <c r="N46" s="118"/>
      <c r="O46" s="117"/>
      <c r="P46" s="124"/>
      <c r="Q46" s="252"/>
      <c r="R46" s="166"/>
    </row>
    <row r="47" spans="2:20">
      <c r="B47" s="13"/>
      <c r="C47" s="161"/>
      <c r="D47" s="14"/>
      <c r="E47" s="14"/>
      <c r="F47" s="445" t="s">
        <v>51</v>
      </c>
      <c r="G47" s="445"/>
      <c r="H47" s="445"/>
      <c r="I47" s="445"/>
      <c r="J47" s="445"/>
      <c r="K47" s="445"/>
      <c r="L47" s="446"/>
      <c r="M47" s="221">
        <f>SUM(M48:M52)</f>
        <v>228968408359</v>
      </c>
      <c r="N47" s="400">
        <f>SUM(N48:N52)</f>
        <v>220756462110.66</v>
      </c>
      <c r="O47" s="453">
        <v>-12110479205.91</v>
      </c>
      <c r="P47" s="454"/>
      <c r="Q47" s="246">
        <f t="shared" ref="Q47:Q52" si="0">N47/M47*100</f>
        <v>96.413502497049947</v>
      </c>
      <c r="R47" s="250">
        <f>SUM(R48:R52)</f>
        <v>311715302708</v>
      </c>
      <c r="T47" s="213"/>
    </row>
    <row r="48" spans="2:20">
      <c r="B48" s="13"/>
      <c r="C48" s="161"/>
      <c r="D48" s="14"/>
      <c r="E48" s="14"/>
      <c r="F48" s="14"/>
      <c r="G48" s="443" t="s">
        <v>52</v>
      </c>
      <c r="H48" s="443"/>
      <c r="I48" s="443"/>
      <c r="J48" s="443"/>
      <c r="K48" s="443"/>
      <c r="L48" s="444"/>
      <c r="M48" s="256">
        <v>1143000000</v>
      </c>
      <c r="N48" s="447">
        <v>922500000</v>
      </c>
      <c r="O48" s="448"/>
      <c r="P48" s="449"/>
      <c r="Q48" s="252">
        <f t="shared" si="0"/>
        <v>80.70866141732283</v>
      </c>
      <c r="R48" s="253">
        <v>12298968500</v>
      </c>
    </row>
    <row r="49" spans="2:20">
      <c r="B49" s="13"/>
      <c r="C49" s="161"/>
      <c r="D49" s="14"/>
      <c r="E49" s="14"/>
      <c r="F49" s="14"/>
      <c r="G49" s="443" t="s">
        <v>53</v>
      </c>
      <c r="H49" s="443"/>
      <c r="I49" s="443"/>
      <c r="J49" s="443"/>
      <c r="K49" s="443"/>
      <c r="L49" s="444"/>
      <c r="M49" s="256">
        <v>32120260320</v>
      </c>
      <c r="N49" s="447">
        <v>29748022380</v>
      </c>
      <c r="O49" s="448"/>
      <c r="P49" s="449"/>
      <c r="Q49" s="252">
        <f t="shared" si="0"/>
        <v>92.61451209807629</v>
      </c>
      <c r="R49" s="253">
        <v>42997941318</v>
      </c>
      <c r="T49" s="213"/>
    </row>
    <row r="50" spans="2:20">
      <c r="B50" s="13"/>
      <c r="C50" s="161"/>
      <c r="D50" s="14"/>
      <c r="E50" s="14"/>
      <c r="F50" s="14"/>
      <c r="G50" s="443" t="s">
        <v>84</v>
      </c>
      <c r="H50" s="443"/>
      <c r="I50" s="443"/>
      <c r="J50" s="443"/>
      <c r="K50" s="443"/>
      <c r="L50" s="444"/>
      <c r="M50" s="256">
        <v>33508224320</v>
      </c>
      <c r="N50" s="447">
        <v>32883633009</v>
      </c>
      <c r="O50" s="448"/>
      <c r="P50" s="449"/>
      <c r="Q50" s="252">
        <f t="shared" si="0"/>
        <v>98.13600593980982</v>
      </c>
      <c r="R50" s="253">
        <v>52419507854</v>
      </c>
      <c r="T50" s="213"/>
    </row>
    <row r="51" spans="2:20">
      <c r="B51" s="13"/>
      <c r="C51" s="161"/>
      <c r="D51" s="14"/>
      <c r="E51" s="14"/>
      <c r="F51" s="14"/>
      <c r="G51" s="443" t="s">
        <v>85</v>
      </c>
      <c r="H51" s="443"/>
      <c r="I51" s="443"/>
      <c r="J51" s="443"/>
      <c r="K51" s="443"/>
      <c r="L51" s="444"/>
      <c r="M51" s="256">
        <v>158835832899</v>
      </c>
      <c r="N51" s="447">
        <v>153927062066.66</v>
      </c>
      <c r="O51" s="448"/>
      <c r="P51" s="449"/>
      <c r="Q51" s="252">
        <f t="shared" si="0"/>
        <v>96.909531846342659</v>
      </c>
      <c r="R51" s="253">
        <v>201516008439</v>
      </c>
      <c r="T51" s="213"/>
    </row>
    <row r="52" spans="2:20">
      <c r="B52" s="13"/>
      <c r="C52" s="161"/>
      <c r="D52" s="14"/>
      <c r="E52" s="14"/>
      <c r="F52" s="14"/>
      <c r="G52" s="443" t="s">
        <v>55</v>
      </c>
      <c r="H52" s="443"/>
      <c r="I52" s="443"/>
      <c r="J52" s="443"/>
      <c r="K52" s="443"/>
      <c r="L52" s="444"/>
      <c r="M52" s="256">
        <v>3361090820</v>
      </c>
      <c r="N52" s="447">
        <v>3275244655</v>
      </c>
      <c r="O52" s="448"/>
      <c r="P52" s="449"/>
      <c r="Q52" s="252">
        <f t="shared" si="0"/>
        <v>97.445883803877692</v>
      </c>
      <c r="R52" s="253">
        <v>2482876597</v>
      </c>
      <c r="T52" s="213"/>
    </row>
    <row r="53" spans="2:20">
      <c r="B53" s="13"/>
      <c r="C53" s="165"/>
      <c r="D53" s="14"/>
      <c r="E53" s="14"/>
      <c r="F53" s="14"/>
      <c r="G53" s="14"/>
      <c r="H53" s="14"/>
      <c r="I53" s="14"/>
      <c r="J53" s="14"/>
      <c r="K53" s="14"/>
      <c r="L53" s="162"/>
      <c r="M53" s="245"/>
      <c r="N53" s="118"/>
      <c r="O53" s="117"/>
      <c r="P53" s="124"/>
      <c r="Q53" s="252"/>
      <c r="R53" s="166"/>
    </row>
    <row r="54" spans="2:20">
      <c r="B54" s="13"/>
      <c r="C54" s="161"/>
      <c r="D54" s="14"/>
      <c r="E54" s="14"/>
      <c r="F54" s="445" t="s">
        <v>56</v>
      </c>
      <c r="G54" s="445"/>
      <c r="H54" s="445"/>
      <c r="I54" s="445"/>
      <c r="J54" s="445"/>
      <c r="K54" s="445"/>
      <c r="L54" s="446"/>
      <c r="M54" s="245">
        <f>SUM(M55)</f>
        <v>48063439000</v>
      </c>
      <c r="N54" s="400">
        <f>SUM(N55)</f>
        <v>46713255000</v>
      </c>
      <c r="O54" s="453">
        <v>-1168676000</v>
      </c>
      <c r="P54" s="454"/>
      <c r="Q54" s="246">
        <f>N54/M54*100</f>
        <v>97.190829395291502</v>
      </c>
      <c r="R54" s="250">
        <f>SUM(R55)</f>
        <v>212037000</v>
      </c>
    </row>
    <row r="55" spans="2:20">
      <c r="B55" s="13"/>
      <c r="C55" s="161"/>
      <c r="D55" s="14"/>
      <c r="E55" s="14"/>
      <c r="F55" s="14"/>
      <c r="G55" s="443" t="s">
        <v>57</v>
      </c>
      <c r="H55" s="443"/>
      <c r="I55" s="443"/>
      <c r="J55" s="443"/>
      <c r="K55" s="443"/>
      <c r="L55" s="444"/>
      <c r="M55" s="256">
        <v>48063439000</v>
      </c>
      <c r="N55" s="447">
        <v>46713255000</v>
      </c>
      <c r="O55" s="448"/>
      <c r="P55" s="449"/>
      <c r="Q55" s="252">
        <f>N55/M55*100</f>
        <v>97.190829395291502</v>
      </c>
      <c r="R55" s="253">
        <v>212037000</v>
      </c>
    </row>
    <row r="56" spans="2:20">
      <c r="B56" s="13"/>
      <c r="C56" s="161"/>
      <c r="D56" s="14"/>
      <c r="E56" s="14"/>
      <c r="F56" s="14"/>
      <c r="G56" s="163"/>
      <c r="H56" s="163"/>
      <c r="I56" s="163"/>
      <c r="J56" s="163"/>
      <c r="K56" s="163"/>
      <c r="L56" s="164"/>
      <c r="M56" s="262"/>
      <c r="N56" s="406"/>
      <c r="O56" s="401"/>
      <c r="P56" s="402"/>
      <c r="Q56" s="252"/>
      <c r="R56" s="260"/>
    </row>
    <row r="57" spans="2:20">
      <c r="B57" s="13"/>
      <c r="C57" s="161"/>
      <c r="D57" s="14"/>
      <c r="E57" s="445" t="s">
        <v>120</v>
      </c>
      <c r="F57" s="445"/>
      <c r="G57" s="445"/>
      <c r="H57" s="445"/>
      <c r="I57" s="445"/>
      <c r="J57" s="445"/>
      <c r="K57" s="445"/>
      <c r="L57" s="446"/>
      <c r="M57" s="245">
        <f>M59</f>
        <v>24955269918</v>
      </c>
      <c r="N57" s="254">
        <f>N59</f>
        <v>30320916918</v>
      </c>
      <c r="O57" s="401"/>
      <c r="P57" s="402"/>
      <c r="Q57" s="246">
        <f>N57/M57*100</f>
        <v>121.50105776307316</v>
      </c>
      <c r="R57" s="255">
        <f>R59</f>
        <v>29586701909</v>
      </c>
    </row>
    <row r="58" spans="2:20">
      <c r="B58" s="13"/>
      <c r="C58" s="161"/>
      <c r="D58" s="14"/>
      <c r="E58" s="14"/>
      <c r="F58" s="14"/>
      <c r="G58" s="163"/>
      <c r="H58" s="163"/>
      <c r="I58" s="163"/>
      <c r="J58" s="163"/>
      <c r="K58" s="163"/>
      <c r="L58" s="164"/>
      <c r="M58" s="262"/>
      <c r="N58" s="406"/>
      <c r="O58" s="401"/>
      <c r="P58" s="402"/>
      <c r="Q58" s="252"/>
      <c r="R58" s="260"/>
    </row>
    <row r="59" spans="2:20">
      <c r="B59" s="13"/>
      <c r="C59" s="161"/>
      <c r="D59" s="14"/>
      <c r="E59" s="14"/>
      <c r="F59" s="445" t="s">
        <v>121</v>
      </c>
      <c r="G59" s="445"/>
      <c r="H59" s="445"/>
      <c r="I59" s="445"/>
      <c r="J59" s="445"/>
      <c r="K59" s="445"/>
      <c r="L59" s="446"/>
      <c r="M59" s="245">
        <f>M60+M61</f>
        <v>24955269918</v>
      </c>
      <c r="N59" s="254">
        <f>N60+N61</f>
        <v>30320916918</v>
      </c>
      <c r="O59" s="401"/>
      <c r="P59" s="402"/>
      <c r="Q59" s="246">
        <f>N59/M59*100</f>
        <v>121.50105776307316</v>
      </c>
      <c r="R59" s="255">
        <f>R60+R61</f>
        <v>29586701909</v>
      </c>
      <c r="T59" s="213"/>
    </row>
    <row r="60" spans="2:20">
      <c r="B60" s="13"/>
      <c r="C60" s="161"/>
      <c r="D60" s="14"/>
      <c r="E60" s="14"/>
      <c r="F60" s="261"/>
      <c r="G60" s="443" t="s">
        <v>129</v>
      </c>
      <c r="H60" s="443"/>
      <c r="I60" s="443"/>
      <c r="J60" s="443"/>
      <c r="K60" s="443"/>
      <c r="L60" s="444"/>
      <c r="M60" s="256">
        <v>24016568000</v>
      </c>
      <c r="N60" s="447">
        <v>29382215000</v>
      </c>
      <c r="O60" s="448"/>
      <c r="P60" s="449"/>
      <c r="Q60" s="252">
        <f>N60/M60*100</f>
        <v>122.34143945962637</v>
      </c>
      <c r="R60" s="253">
        <v>28728293000</v>
      </c>
      <c r="T60" s="213"/>
    </row>
    <row r="61" spans="2:20">
      <c r="B61" s="13"/>
      <c r="C61" s="161"/>
      <c r="D61" s="14"/>
      <c r="E61" s="14"/>
      <c r="F61" s="261"/>
      <c r="G61" s="443" t="s">
        <v>130</v>
      </c>
      <c r="H61" s="443"/>
      <c r="I61" s="443"/>
      <c r="J61" s="443"/>
      <c r="K61" s="443"/>
      <c r="L61" s="444"/>
      <c r="M61" s="256">
        <v>938701918</v>
      </c>
      <c r="N61" s="447">
        <v>938701918</v>
      </c>
      <c r="O61" s="448"/>
      <c r="P61" s="449"/>
      <c r="Q61" s="252">
        <f>N61/M61*100</f>
        <v>100</v>
      </c>
      <c r="R61" s="253">
        <v>858408909</v>
      </c>
    </row>
    <row r="62" spans="2:20">
      <c r="B62" s="13"/>
      <c r="C62" s="165"/>
      <c r="D62" s="14"/>
      <c r="E62" s="14"/>
      <c r="F62" s="14"/>
      <c r="G62" s="14"/>
      <c r="H62" s="14"/>
      <c r="I62" s="14"/>
      <c r="J62" s="14"/>
      <c r="K62" s="14"/>
      <c r="L62" s="162"/>
      <c r="M62" s="245"/>
      <c r="N62" s="118"/>
      <c r="O62" s="117"/>
      <c r="P62" s="124"/>
      <c r="Q62" s="252"/>
      <c r="R62" s="166"/>
    </row>
    <row r="63" spans="2:20">
      <c r="B63" s="13"/>
      <c r="C63" s="14"/>
      <c r="D63" s="14"/>
      <c r="E63" s="431" t="s">
        <v>58</v>
      </c>
      <c r="F63" s="431"/>
      <c r="G63" s="431"/>
      <c r="H63" s="431"/>
      <c r="I63" s="431"/>
      <c r="J63" s="431"/>
      <c r="K63" s="431"/>
      <c r="L63" s="432"/>
      <c r="M63" s="263">
        <f>M11-M39-M57</f>
        <v>-171866820389</v>
      </c>
      <c r="N63" s="263">
        <f>N11-N39-N57</f>
        <v>-82109561650.27002</v>
      </c>
      <c r="O63" s="433">
        <v>34507919078.510002</v>
      </c>
      <c r="P63" s="455"/>
      <c r="Q63" s="264">
        <f>N63/M63*100</f>
        <v>47.775109508877186</v>
      </c>
      <c r="R63" s="265">
        <f>R11-R39-R57</f>
        <v>44334045287.25</v>
      </c>
      <c r="T63" s="213"/>
    </row>
    <row r="64" spans="2:20">
      <c r="B64" s="13"/>
      <c r="C64" s="14"/>
      <c r="D64" s="14"/>
      <c r="E64" s="266"/>
      <c r="F64" s="266"/>
      <c r="G64" s="266"/>
      <c r="H64" s="266"/>
      <c r="I64" s="266"/>
      <c r="J64" s="266"/>
      <c r="K64" s="266"/>
      <c r="L64" s="267"/>
      <c r="M64" s="221"/>
      <c r="N64" s="400"/>
      <c r="O64" s="398"/>
      <c r="P64" s="399"/>
      <c r="Q64" s="246"/>
      <c r="R64" s="250"/>
      <c r="T64" s="231"/>
    </row>
    <row r="65" spans="2:20">
      <c r="B65" s="13"/>
      <c r="C65" s="161"/>
      <c r="D65" s="14"/>
      <c r="E65" s="445" t="s">
        <v>59</v>
      </c>
      <c r="F65" s="445"/>
      <c r="G65" s="445"/>
      <c r="H65" s="445"/>
      <c r="I65" s="445"/>
      <c r="J65" s="445"/>
      <c r="K65" s="445"/>
      <c r="L65" s="446"/>
      <c r="M65" s="268">
        <f>+M67-M71</f>
        <v>171866820389</v>
      </c>
      <c r="N65" s="254">
        <f>+N67-N71</f>
        <v>171866820389.63</v>
      </c>
      <c r="O65" s="117"/>
      <c r="P65" s="124"/>
      <c r="Q65" s="246">
        <f>N65/M65*100</f>
        <v>100.00000000036657</v>
      </c>
      <c r="R65" s="255">
        <f>+R67-R71</f>
        <v>127532775102.38</v>
      </c>
    </row>
    <row r="66" spans="2:20">
      <c r="B66" s="13"/>
      <c r="C66" s="165"/>
      <c r="D66" s="14"/>
      <c r="E66" s="14"/>
      <c r="F66" s="14"/>
      <c r="G66" s="14"/>
      <c r="H66" s="14"/>
      <c r="I66" s="14"/>
      <c r="J66" s="14"/>
      <c r="K66" s="14"/>
      <c r="L66" s="162"/>
      <c r="M66" s="245"/>
      <c r="N66" s="118"/>
      <c r="O66" s="117"/>
      <c r="P66" s="124"/>
      <c r="Q66" s="252"/>
      <c r="R66" s="166"/>
    </row>
    <row r="67" spans="2:20">
      <c r="B67" s="13"/>
      <c r="C67" s="161"/>
      <c r="D67" s="14"/>
      <c r="E67" s="14"/>
      <c r="F67" s="445" t="s">
        <v>60</v>
      </c>
      <c r="G67" s="445"/>
      <c r="H67" s="445"/>
      <c r="I67" s="445"/>
      <c r="J67" s="445"/>
      <c r="K67" s="445"/>
      <c r="L67" s="446"/>
      <c r="M67" s="245">
        <f>SUM(M68:M69)</f>
        <v>171866820389</v>
      </c>
      <c r="N67" s="400">
        <f>SUM(N68:N69)</f>
        <v>171866820389.63</v>
      </c>
      <c r="O67" s="453">
        <v>0</v>
      </c>
      <c r="P67" s="454"/>
      <c r="Q67" s="246">
        <f>N67/M67*100</f>
        <v>100.00000000036657</v>
      </c>
      <c r="R67" s="250">
        <f>SUM(R68:R69)</f>
        <v>132239775102.38</v>
      </c>
      <c r="T67" s="213"/>
    </row>
    <row r="68" spans="2:20">
      <c r="B68" s="13"/>
      <c r="C68" s="161"/>
      <c r="D68" s="14"/>
      <c r="E68" s="14"/>
      <c r="F68" s="14"/>
      <c r="G68" s="443" t="s">
        <v>86</v>
      </c>
      <c r="H68" s="443"/>
      <c r="I68" s="443"/>
      <c r="J68" s="443"/>
      <c r="K68" s="443"/>
      <c r="L68" s="444"/>
      <c r="M68" s="251">
        <v>171866820389</v>
      </c>
      <c r="N68" s="447">
        <v>171866820389.63</v>
      </c>
      <c r="O68" s="448"/>
      <c r="P68" s="449"/>
      <c r="Q68" s="252">
        <f>N68/M68*100</f>
        <v>100.00000000036657</v>
      </c>
      <c r="R68" s="253">
        <v>132239775102.38</v>
      </c>
    </row>
    <row r="69" spans="2:20">
      <c r="B69" s="13"/>
      <c r="C69" s="161"/>
      <c r="D69" s="14"/>
      <c r="E69" s="14"/>
      <c r="F69" s="14"/>
      <c r="G69" s="443" t="s">
        <v>95</v>
      </c>
      <c r="H69" s="443"/>
      <c r="I69" s="443"/>
      <c r="J69" s="443"/>
      <c r="K69" s="443"/>
      <c r="L69" s="444"/>
      <c r="M69" s="269">
        <v>0</v>
      </c>
      <c r="N69" s="450">
        <v>0</v>
      </c>
      <c r="O69" s="451"/>
      <c r="P69" s="452"/>
      <c r="Q69" s="252">
        <v>0</v>
      </c>
      <c r="R69" s="253">
        <v>0</v>
      </c>
    </row>
    <row r="70" spans="2:20">
      <c r="B70" s="13"/>
      <c r="C70" s="165"/>
      <c r="D70" s="14"/>
      <c r="E70" s="14"/>
      <c r="F70" s="14"/>
      <c r="G70" s="14"/>
      <c r="H70" s="14"/>
      <c r="I70" s="14"/>
      <c r="J70" s="14"/>
      <c r="K70" s="14"/>
      <c r="L70" s="162"/>
      <c r="M70" s="245"/>
      <c r="N70" s="118"/>
      <c r="O70" s="117"/>
      <c r="P70" s="124"/>
      <c r="Q70" s="252"/>
      <c r="R70" s="166"/>
    </row>
    <row r="71" spans="2:20">
      <c r="B71" s="13"/>
      <c r="C71" s="161"/>
      <c r="D71" s="14"/>
      <c r="E71" s="14"/>
      <c r="F71" s="445" t="s">
        <v>61</v>
      </c>
      <c r="G71" s="445"/>
      <c r="H71" s="445"/>
      <c r="I71" s="445"/>
      <c r="J71" s="445"/>
      <c r="K71" s="445"/>
      <c r="L71" s="446"/>
      <c r="M71" s="245">
        <f>SUM(M72:M73)</f>
        <v>0</v>
      </c>
      <c r="N71" s="400">
        <f>SUM(N72:N73)</f>
        <v>0</v>
      </c>
      <c r="O71" s="453">
        <v>-1719822272.5599999</v>
      </c>
      <c r="P71" s="454"/>
      <c r="Q71" s="252">
        <v>0</v>
      </c>
      <c r="R71" s="250">
        <f>SUM(R72:R73)</f>
        <v>4707000000</v>
      </c>
    </row>
    <row r="72" spans="2:20">
      <c r="B72" s="13"/>
      <c r="C72" s="161"/>
      <c r="D72" s="14"/>
      <c r="E72" s="14"/>
      <c r="F72" s="14"/>
      <c r="G72" s="443" t="s">
        <v>62</v>
      </c>
      <c r="H72" s="443"/>
      <c r="I72" s="443"/>
      <c r="J72" s="443"/>
      <c r="K72" s="443"/>
      <c r="L72" s="444"/>
      <c r="M72" s="251">
        <v>0</v>
      </c>
      <c r="N72" s="403">
        <v>0</v>
      </c>
      <c r="O72" s="404">
        <v>0</v>
      </c>
      <c r="P72" s="405">
        <v>0</v>
      </c>
      <c r="Q72" s="252">
        <v>0</v>
      </c>
      <c r="R72" s="253">
        <v>4707000000</v>
      </c>
    </row>
    <row r="73" spans="2:20">
      <c r="B73" s="13"/>
      <c r="C73" s="161"/>
      <c r="D73" s="14"/>
      <c r="E73" s="14"/>
      <c r="F73" s="14"/>
      <c r="G73" s="443" t="s">
        <v>63</v>
      </c>
      <c r="H73" s="443"/>
      <c r="I73" s="443"/>
      <c r="J73" s="443"/>
      <c r="K73" s="443"/>
      <c r="L73" s="444"/>
      <c r="M73" s="269">
        <v>0</v>
      </c>
      <c r="N73" s="269">
        <v>0</v>
      </c>
      <c r="O73" s="269">
        <v>0</v>
      </c>
      <c r="P73" s="411">
        <v>0</v>
      </c>
      <c r="Q73" s="252">
        <v>0</v>
      </c>
      <c r="R73" s="253">
        <v>0</v>
      </c>
    </row>
    <row r="74" spans="2:20">
      <c r="B74" s="13"/>
      <c r="C74" s="165"/>
      <c r="D74" s="14"/>
      <c r="E74" s="14"/>
      <c r="F74" s="14"/>
      <c r="G74" s="14"/>
      <c r="H74" s="14"/>
      <c r="I74" s="14"/>
      <c r="J74" s="14"/>
      <c r="K74" s="14"/>
      <c r="L74" s="162"/>
      <c r="M74" s="245"/>
      <c r="N74" s="270"/>
      <c r="O74" s="271"/>
      <c r="P74" s="272"/>
      <c r="Q74" s="252"/>
      <c r="R74" s="166"/>
    </row>
    <row r="75" spans="2:20">
      <c r="B75" s="13"/>
      <c r="C75" s="165"/>
      <c r="D75" s="14"/>
      <c r="E75" s="431" t="s">
        <v>64</v>
      </c>
      <c r="F75" s="431"/>
      <c r="G75" s="431"/>
      <c r="H75" s="431"/>
      <c r="I75" s="431"/>
      <c r="J75" s="431"/>
      <c r="K75" s="431"/>
      <c r="L75" s="432"/>
      <c r="M75" s="273">
        <f>M67-M71</f>
        <v>171866820389</v>
      </c>
      <c r="N75" s="218">
        <f>N67-N71</f>
        <v>171866820389.63</v>
      </c>
      <c r="O75" s="433">
        <v>1719822272.5599999</v>
      </c>
      <c r="P75" s="433"/>
      <c r="Q75" s="264">
        <f>N75/M75*100</f>
        <v>100.00000000036657</v>
      </c>
      <c r="R75" s="265">
        <f>R67-R71</f>
        <v>127532775102.38</v>
      </c>
      <c r="T75" s="213"/>
    </row>
    <row r="76" spans="2:20">
      <c r="B76" s="13"/>
      <c r="C76" s="165"/>
      <c r="D76" s="14"/>
      <c r="E76" s="165"/>
      <c r="F76" s="165"/>
      <c r="G76" s="165"/>
      <c r="H76" s="165"/>
      <c r="I76" s="165"/>
      <c r="J76" s="165"/>
      <c r="K76" s="165"/>
      <c r="L76" s="274"/>
      <c r="M76" s="254"/>
      <c r="N76" s="116"/>
      <c r="O76" s="116"/>
      <c r="P76" s="116"/>
      <c r="Q76" s="246"/>
      <c r="R76" s="249"/>
    </row>
    <row r="77" spans="2:20" ht="13.5" thickBot="1">
      <c r="B77" s="17"/>
      <c r="C77" s="18"/>
      <c r="D77" s="18"/>
      <c r="E77" s="436" t="s">
        <v>65</v>
      </c>
      <c r="F77" s="436"/>
      <c r="G77" s="436"/>
      <c r="H77" s="436"/>
      <c r="I77" s="436"/>
      <c r="J77" s="436"/>
      <c r="K77" s="436"/>
      <c r="L77" s="437"/>
      <c r="M77" s="275">
        <f>M63+M75</f>
        <v>0</v>
      </c>
      <c r="N77" s="276">
        <f>N63+N75</f>
        <v>89757258739.359985</v>
      </c>
      <c r="O77" s="438">
        <v>36227741351.07</v>
      </c>
      <c r="P77" s="438"/>
      <c r="Q77" s="275"/>
      <c r="R77" s="277">
        <f>R63+R75</f>
        <v>171866820389.63</v>
      </c>
      <c r="T77" s="213"/>
    </row>
    <row r="78" spans="2:20">
      <c r="C78" s="439"/>
      <c r="D78" s="439"/>
      <c r="E78" s="439"/>
      <c r="F78" s="439"/>
      <c r="G78" s="439"/>
      <c r="H78" s="439"/>
      <c r="I78" s="439"/>
      <c r="J78" s="439"/>
      <c r="K78" s="439"/>
      <c r="L78" s="439"/>
      <c r="M78" s="439"/>
      <c r="N78" s="439"/>
      <c r="O78" s="439"/>
      <c r="P78" s="439"/>
      <c r="Q78" s="439"/>
      <c r="R78" s="278"/>
    </row>
    <row r="79" spans="2:20">
      <c r="C79" s="442" t="s">
        <v>192</v>
      </c>
      <c r="D79" s="442"/>
      <c r="E79" s="442"/>
      <c r="F79" s="442"/>
      <c r="G79" s="442"/>
      <c r="H79" s="442"/>
      <c r="I79" s="442"/>
      <c r="J79" s="442"/>
      <c r="K79" s="442"/>
      <c r="L79" s="442"/>
      <c r="M79" s="442"/>
      <c r="N79" s="442"/>
      <c r="O79" s="442"/>
      <c r="P79" s="442"/>
      <c r="Q79" s="442"/>
      <c r="R79" s="442"/>
    </row>
    <row r="80" spans="2:20">
      <c r="C80" s="418"/>
      <c r="D80" s="418"/>
      <c r="E80" s="418"/>
      <c r="F80" s="418"/>
      <c r="G80" s="418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</row>
    <row r="81" spans="1:20" ht="14.25">
      <c r="N81" s="441" t="s">
        <v>196</v>
      </c>
      <c r="O81" s="441"/>
      <c r="P81" s="441"/>
      <c r="Q81" s="441"/>
      <c r="R81" s="441"/>
    </row>
    <row r="82" spans="1:20" ht="15.75" customHeight="1">
      <c r="N82" s="212"/>
      <c r="O82" s="212"/>
      <c r="P82" s="212"/>
      <c r="Q82" s="212"/>
      <c r="R82" s="212"/>
    </row>
    <row r="83" spans="1:20" ht="15.75" customHeight="1">
      <c r="N83" s="212"/>
      <c r="O83" s="212"/>
      <c r="P83" s="212"/>
      <c r="Q83" s="212"/>
      <c r="R83" s="212"/>
    </row>
    <row r="84" spans="1:20" ht="15">
      <c r="N84" s="219"/>
      <c r="O84" s="219"/>
      <c r="P84" s="219"/>
      <c r="Q84" s="99"/>
      <c r="R84" s="45"/>
    </row>
    <row r="85" spans="1:20" ht="15">
      <c r="N85" s="95"/>
      <c r="O85" s="95"/>
      <c r="P85" s="95"/>
      <c r="Q85" s="99"/>
      <c r="R85" s="45"/>
    </row>
    <row r="86" spans="1:20" ht="14.25">
      <c r="N86" s="440" t="s">
        <v>197</v>
      </c>
      <c r="O86" s="440"/>
      <c r="P86" s="440"/>
      <c r="Q86" s="440"/>
      <c r="R86" s="440"/>
    </row>
    <row r="87" spans="1:20" ht="15">
      <c r="N87" s="100"/>
      <c r="O87" s="100"/>
      <c r="P87" s="100"/>
      <c r="Q87" s="79"/>
      <c r="R87" s="45"/>
    </row>
    <row r="88" spans="1:20" ht="14.25">
      <c r="N88" s="440"/>
      <c r="O88" s="440"/>
      <c r="P88" s="440"/>
      <c r="Q88" s="440"/>
      <c r="R88" s="440"/>
    </row>
    <row r="89" spans="1:20" ht="15">
      <c r="N89" s="100"/>
      <c r="O89" s="100"/>
      <c r="P89" s="100"/>
      <c r="Q89" s="79"/>
      <c r="R89" s="45"/>
    </row>
    <row r="90" spans="1:20" s="19" customFormat="1" ht="15">
      <c r="A90" s="434"/>
      <c r="M90" s="36"/>
      <c r="N90" s="435"/>
      <c r="O90" s="435"/>
      <c r="P90" s="435"/>
      <c r="Q90" s="79"/>
      <c r="R90" s="45"/>
      <c r="S90" s="10"/>
      <c r="T90" s="10"/>
    </row>
    <row r="91" spans="1:20" s="19" customFormat="1" ht="15">
      <c r="A91" s="434"/>
      <c r="C91" s="434"/>
      <c r="D91" s="434"/>
      <c r="E91" s="434"/>
      <c r="F91" s="434"/>
      <c r="G91" s="434"/>
      <c r="H91" s="434"/>
      <c r="I91" s="434"/>
      <c r="J91" s="434"/>
      <c r="K91" s="434"/>
      <c r="M91" s="36"/>
      <c r="N91" s="435"/>
      <c r="O91" s="435"/>
      <c r="P91" s="435"/>
      <c r="Q91" s="79"/>
      <c r="R91" s="45"/>
      <c r="S91" s="10"/>
      <c r="T91" s="10"/>
    </row>
    <row r="92" spans="1:20" s="19" customFormat="1">
      <c r="A92" s="434"/>
      <c r="M92" s="36"/>
      <c r="N92" s="36"/>
      <c r="O92" s="36"/>
      <c r="P92" s="36"/>
      <c r="Q92" s="40"/>
      <c r="S92" s="10"/>
      <c r="T92" s="10"/>
    </row>
    <row r="93" spans="1:20" s="19" customFormat="1">
      <c r="A93" s="434"/>
      <c r="M93" s="36"/>
      <c r="N93" s="36"/>
      <c r="O93" s="36"/>
      <c r="P93" s="36"/>
      <c r="Q93" s="40"/>
      <c r="S93" s="10"/>
      <c r="T93" s="10"/>
    </row>
    <row r="94" spans="1:20" s="19" customFormat="1">
      <c r="M94" s="36"/>
      <c r="N94" s="36"/>
      <c r="O94" s="36"/>
      <c r="P94" s="36"/>
      <c r="Q94" s="40"/>
      <c r="S94" s="10"/>
      <c r="T94" s="10"/>
    </row>
  </sheetData>
  <mergeCells count="103">
    <mergeCell ref="O19:P19"/>
    <mergeCell ref="H23:L23"/>
    <mergeCell ref="N52:P52"/>
    <mergeCell ref="N25:P25"/>
    <mergeCell ref="N28:P28"/>
    <mergeCell ref="N31:P31"/>
    <mergeCell ref="N34:P34"/>
    <mergeCell ref="N37:P37"/>
    <mergeCell ref="H25:L25"/>
    <mergeCell ref="G27:L27"/>
    <mergeCell ref="O27:P27"/>
    <mergeCell ref="H28:L28"/>
    <mergeCell ref="G30:L30"/>
    <mergeCell ref="O30:P30"/>
    <mergeCell ref="H31:L31"/>
    <mergeCell ref="G33:L33"/>
    <mergeCell ref="O33:P33"/>
    <mergeCell ref="H34:L34"/>
    <mergeCell ref="F36:L36"/>
    <mergeCell ref="O36:P36"/>
    <mergeCell ref="H37:L37"/>
    <mergeCell ref="E39:L39"/>
    <mergeCell ref="G43:L43"/>
    <mergeCell ref="G44:L44"/>
    <mergeCell ref="H24:L24"/>
    <mergeCell ref="N23:P23"/>
    <mergeCell ref="N24:P24"/>
    <mergeCell ref="C4:R4"/>
    <mergeCell ref="C5:R5"/>
    <mergeCell ref="C6:R6"/>
    <mergeCell ref="D9:L9"/>
    <mergeCell ref="E11:L11"/>
    <mergeCell ref="N11:P11"/>
    <mergeCell ref="G21:L21"/>
    <mergeCell ref="O21:P21"/>
    <mergeCell ref="H22:L22"/>
    <mergeCell ref="N22:P22"/>
    <mergeCell ref="F13:L13"/>
    <mergeCell ref="O13:P13"/>
    <mergeCell ref="G14:L14"/>
    <mergeCell ref="N14:P14"/>
    <mergeCell ref="G15:L15"/>
    <mergeCell ref="N15:P15"/>
    <mergeCell ref="G16:L16"/>
    <mergeCell ref="N16:P16"/>
    <mergeCell ref="G17:L17"/>
    <mergeCell ref="N17:P17"/>
    <mergeCell ref="F19:L19"/>
    <mergeCell ref="F41:L41"/>
    <mergeCell ref="O41:P41"/>
    <mergeCell ref="O39:P39"/>
    <mergeCell ref="G42:L42"/>
    <mergeCell ref="N42:P42"/>
    <mergeCell ref="N43:P43"/>
    <mergeCell ref="N44:P44"/>
    <mergeCell ref="N45:P45"/>
    <mergeCell ref="O54:P54"/>
    <mergeCell ref="G52:L52"/>
    <mergeCell ref="O47:P47"/>
    <mergeCell ref="G48:L48"/>
    <mergeCell ref="G49:L49"/>
    <mergeCell ref="G50:L50"/>
    <mergeCell ref="G51:L51"/>
    <mergeCell ref="N48:P48"/>
    <mergeCell ref="N49:P49"/>
    <mergeCell ref="N50:P50"/>
    <mergeCell ref="N51:P51"/>
    <mergeCell ref="G45:L45"/>
    <mergeCell ref="F47:L47"/>
    <mergeCell ref="G55:L55"/>
    <mergeCell ref="F54:L54"/>
    <mergeCell ref="N55:P55"/>
    <mergeCell ref="N60:P60"/>
    <mergeCell ref="N61:P61"/>
    <mergeCell ref="N68:P68"/>
    <mergeCell ref="G69:L69"/>
    <mergeCell ref="N69:P69"/>
    <mergeCell ref="G73:L73"/>
    <mergeCell ref="F71:L71"/>
    <mergeCell ref="O71:P71"/>
    <mergeCell ref="G72:L72"/>
    <mergeCell ref="G68:L68"/>
    <mergeCell ref="E63:L63"/>
    <mergeCell ref="O63:P63"/>
    <mergeCell ref="E65:L65"/>
    <mergeCell ref="F67:L67"/>
    <mergeCell ref="O67:P67"/>
    <mergeCell ref="E57:L57"/>
    <mergeCell ref="F59:L59"/>
    <mergeCell ref="G60:L60"/>
    <mergeCell ref="G61:L61"/>
    <mergeCell ref="E75:L75"/>
    <mergeCell ref="O75:P75"/>
    <mergeCell ref="A90:A93"/>
    <mergeCell ref="N90:P91"/>
    <mergeCell ref="C91:K91"/>
    <mergeCell ref="E77:L77"/>
    <mergeCell ref="O77:P77"/>
    <mergeCell ref="C78:Q78"/>
    <mergeCell ref="N88:R88"/>
    <mergeCell ref="N81:R81"/>
    <mergeCell ref="N86:R86"/>
    <mergeCell ref="C79:R79"/>
  </mergeCells>
  <printOptions horizontalCentered="1"/>
  <pageMargins left="0.39370078740157483" right="0.51181102362204722" top="0.71" bottom="0.37" header="0.31496062992125984" footer="0.28999999999999998"/>
  <pageSetup paperSize="9" scale="7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B1:Y60"/>
  <sheetViews>
    <sheetView view="pageBreakPreview" topLeftCell="A19" zoomScaleSheetLayoutView="100" workbookViewId="0">
      <selection activeCell="X12" sqref="X12:Y22"/>
    </sheetView>
  </sheetViews>
  <sheetFormatPr defaultColWidth="9.140625" defaultRowHeight="12.75"/>
  <cols>
    <col min="1" max="1" width="3" style="1" customWidth="1"/>
    <col min="2" max="2" width="2.5703125" style="1" customWidth="1"/>
    <col min="3" max="3" width="1.42578125" style="3" customWidth="1"/>
    <col min="4" max="4" width="1.42578125" style="1" hidden="1" customWidth="1"/>
    <col min="5" max="5" width="1.28515625" style="1" hidden="1" customWidth="1"/>
    <col min="6" max="6" width="1.42578125" style="1" customWidth="1"/>
    <col min="7" max="7" width="2" style="1" customWidth="1"/>
    <col min="8" max="8" width="2.85546875" style="1" customWidth="1"/>
    <col min="9" max="9" width="1.140625" style="1" customWidth="1"/>
    <col min="10" max="10" width="13.140625" style="1" customWidth="1"/>
    <col min="11" max="11" width="29" style="1" customWidth="1"/>
    <col min="12" max="12" width="16" style="1" hidden="1" customWidth="1"/>
    <col min="13" max="13" width="21.42578125" style="1" customWidth="1"/>
    <col min="14" max="14" width="21.5703125" style="21" customWidth="1"/>
    <col min="15" max="16" width="21.7109375" style="1" hidden="1" customWidth="1"/>
    <col min="17" max="17" width="19.7109375" style="1" hidden="1" customWidth="1"/>
    <col min="18" max="18" width="18.7109375" style="2" hidden="1" customWidth="1"/>
    <col min="19" max="22" width="0" style="1" hidden="1" customWidth="1"/>
    <col min="23" max="23" width="3" style="1" bestFit="1" customWidth="1"/>
    <col min="24" max="24" width="16.5703125" style="1" customWidth="1"/>
    <col min="25" max="25" width="17.7109375" style="1" bestFit="1" customWidth="1"/>
    <col min="26" max="26" width="13.42578125" style="1" bestFit="1" customWidth="1"/>
    <col min="27" max="16384" width="9.140625" style="1"/>
  </cols>
  <sheetData>
    <row r="1" spans="2:25" ht="14.25">
      <c r="B1" s="88"/>
      <c r="C1" s="97"/>
      <c r="D1" s="97"/>
      <c r="E1" s="97"/>
      <c r="F1" s="97"/>
      <c r="G1" s="10"/>
      <c r="H1" s="10"/>
      <c r="I1" s="10"/>
      <c r="J1" s="10"/>
      <c r="K1" s="10"/>
      <c r="L1" s="10"/>
      <c r="M1" s="10"/>
      <c r="N1" s="27"/>
      <c r="O1" s="11"/>
      <c r="P1" s="11"/>
      <c r="Q1" s="10"/>
      <c r="R1" s="44"/>
      <c r="S1" s="10"/>
    </row>
    <row r="2" spans="2:25" ht="15">
      <c r="B2" s="88"/>
      <c r="C2" s="279" t="s">
        <v>167</v>
      </c>
      <c r="D2" s="45"/>
      <c r="E2" s="45"/>
      <c r="F2" s="45"/>
      <c r="G2" s="45"/>
      <c r="H2" s="45"/>
      <c r="I2" s="45"/>
      <c r="J2" s="45"/>
      <c r="K2" s="45"/>
      <c r="L2" s="10"/>
      <c r="M2" s="10"/>
      <c r="N2" s="27"/>
      <c r="O2" s="10"/>
      <c r="P2" s="10"/>
      <c r="Q2" s="10"/>
      <c r="R2" s="44"/>
      <c r="S2" s="10"/>
    </row>
    <row r="3" spans="2:25" ht="15">
      <c r="B3" s="88"/>
      <c r="C3" s="279"/>
      <c r="D3" s="45"/>
      <c r="E3" s="45"/>
      <c r="F3" s="45"/>
      <c r="G3" s="45"/>
      <c r="H3" s="45"/>
      <c r="I3" s="45"/>
      <c r="J3" s="45"/>
      <c r="K3" s="45"/>
      <c r="L3" s="10"/>
      <c r="M3" s="10"/>
      <c r="N3" s="27"/>
      <c r="O3" s="10"/>
      <c r="P3" s="10"/>
      <c r="Q3" s="10"/>
      <c r="R3" s="44"/>
      <c r="S3" s="10"/>
    </row>
    <row r="4" spans="2:25" ht="14.25">
      <c r="B4" s="88"/>
      <c r="C4" s="279"/>
      <c r="D4" s="10"/>
      <c r="E4" s="10"/>
      <c r="F4" s="10"/>
      <c r="G4" s="10"/>
      <c r="H4" s="10"/>
      <c r="I4" s="10"/>
      <c r="J4" s="10"/>
      <c r="K4" s="10"/>
      <c r="L4" s="10"/>
      <c r="M4" s="10"/>
      <c r="N4" s="27"/>
      <c r="O4" s="10"/>
      <c r="P4" s="10"/>
      <c r="Q4" s="10"/>
      <c r="R4" s="44"/>
      <c r="S4" s="10"/>
    </row>
    <row r="5" spans="2:25" ht="14.25">
      <c r="B5" s="88"/>
      <c r="C5" s="456" t="s">
        <v>97</v>
      </c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10"/>
      <c r="P5" s="10"/>
      <c r="Q5" s="10"/>
      <c r="R5" s="44"/>
      <c r="S5" s="10"/>
    </row>
    <row r="6" spans="2:25" ht="14.25">
      <c r="B6" s="88"/>
      <c r="C6" s="456" t="s">
        <v>142</v>
      </c>
      <c r="D6" s="456"/>
      <c r="E6" s="456"/>
      <c r="F6" s="456"/>
      <c r="G6" s="456"/>
      <c r="H6" s="456"/>
      <c r="I6" s="456"/>
      <c r="J6" s="456"/>
      <c r="K6" s="456"/>
      <c r="L6" s="456"/>
      <c r="M6" s="456"/>
      <c r="N6" s="456"/>
      <c r="O6" s="10"/>
      <c r="P6" s="10"/>
      <c r="Q6" s="10"/>
      <c r="R6" s="44"/>
      <c r="S6" s="10"/>
    </row>
    <row r="7" spans="2:25">
      <c r="B7" s="88"/>
      <c r="C7" s="469" t="s">
        <v>208</v>
      </c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469"/>
      <c r="O7" s="10"/>
      <c r="P7" s="10"/>
      <c r="Q7" s="10"/>
      <c r="R7" s="44"/>
      <c r="S7" s="10"/>
    </row>
    <row r="8" spans="2:25">
      <c r="B8" s="88"/>
      <c r="C8" s="46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38"/>
      <c r="O8" s="10"/>
      <c r="P8" s="10"/>
      <c r="Q8" s="10"/>
      <c r="R8" s="44"/>
      <c r="S8" s="10"/>
    </row>
    <row r="9" spans="2:25" ht="13.5" thickBot="1">
      <c r="B9" s="88"/>
      <c r="C9" s="281"/>
      <c r="D9" s="18"/>
      <c r="E9" s="18"/>
      <c r="F9" s="18"/>
      <c r="G9" s="18"/>
      <c r="H9" s="18"/>
      <c r="I9" s="18"/>
      <c r="J9" s="18"/>
      <c r="K9" s="18"/>
      <c r="L9" s="18"/>
      <c r="M9" s="18"/>
      <c r="N9" s="282" t="s">
        <v>78</v>
      </c>
      <c r="O9" s="10"/>
      <c r="P9" s="10"/>
      <c r="Q9" s="10"/>
      <c r="R9" s="44"/>
      <c r="S9" s="10"/>
    </row>
    <row r="10" spans="2:25" ht="15" thickBot="1">
      <c r="B10" s="88"/>
      <c r="C10" s="283"/>
      <c r="D10" s="284"/>
      <c r="E10" s="470" t="s">
        <v>0</v>
      </c>
      <c r="F10" s="470"/>
      <c r="G10" s="470"/>
      <c r="H10" s="470"/>
      <c r="I10" s="470"/>
      <c r="J10" s="470"/>
      <c r="K10" s="470"/>
      <c r="L10" s="470"/>
      <c r="M10" s="285">
        <v>2020</v>
      </c>
      <c r="N10" s="286">
        <v>2019</v>
      </c>
      <c r="O10" s="10"/>
      <c r="P10" s="10"/>
      <c r="Q10" s="10"/>
      <c r="R10" s="44"/>
      <c r="S10" s="10"/>
    </row>
    <row r="11" spans="2:25" ht="15.75" thickTop="1">
      <c r="B11" s="10"/>
      <c r="C11" s="48"/>
      <c r="D11" s="14"/>
      <c r="E11" s="83"/>
      <c r="F11" s="83"/>
      <c r="G11" s="83"/>
      <c r="H11" s="83"/>
      <c r="I11" s="83"/>
      <c r="J11" s="83"/>
      <c r="K11" s="83"/>
      <c r="L11" s="83"/>
      <c r="M11" s="84"/>
      <c r="N11" s="98"/>
      <c r="O11" s="10"/>
      <c r="P11" s="10"/>
      <c r="Q11" s="10"/>
      <c r="R11" s="44"/>
      <c r="S11" s="10"/>
    </row>
    <row r="12" spans="2:25" ht="15">
      <c r="B12" s="10"/>
      <c r="C12" s="50"/>
      <c r="D12" s="14"/>
      <c r="E12" s="83"/>
      <c r="F12" s="464" t="s">
        <v>147</v>
      </c>
      <c r="G12" s="464"/>
      <c r="H12" s="464"/>
      <c r="I12" s="464"/>
      <c r="J12" s="464"/>
      <c r="K12" s="464"/>
      <c r="L12" s="464"/>
      <c r="M12" s="287">
        <f>N21</f>
        <v>171866820389.63</v>
      </c>
      <c r="N12" s="288">
        <v>132769197864.38</v>
      </c>
      <c r="O12" s="10"/>
      <c r="P12" s="10"/>
      <c r="Q12" s="10"/>
      <c r="R12" s="44"/>
      <c r="S12" s="10"/>
      <c r="X12" s="205"/>
      <c r="Y12" s="5"/>
    </row>
    <row r="13" spans="2:25" ht="30" customHeight="1">
      <c r="B13" s="10"/>
      <c r="C13" s="50"/>
      <c r="D13" s="14"/>
      <c r="E13" s="83"/>
      <c r="F13" s="463" t="s">
        <v>143</v>
      </c>
      <c r="G13" s="463"/>
      <c r="H13" s="463"/>
      <c r="I13" s="463"/>
      <c r="J13" s="463"/>
      <c r="K13" s="463"/>
      <c r="L13" s="463"/>
      <c r="M13" s="289">
        <v>-171866820389.63</v>
      </c>
      <c r="N13" s="290">
        <v>-132239775102.38</v>
      </c>
      <c r="O13" s="10"/>
      <c r="P13" s="10"/>
      <c r="Q13" s="10"/>
      <c r="R13" s="44"/>
      <c r="S13" s="10"/>
      <c r="X13" s="205"/>
      <c r="Y13" s="5"/>
    </row>
    <row r="14" spans="2:25" ht="15" customHeight="1">
      <c r="B14" s="10"/>
      <c r="C14" s="50"/>
      <c r="D14" s="14"/>
      <c r="E14" s="83"/>
      <c r="F14" s="83"/>
      <c r="G14" s="291"/>
      <c r="H14" s="463"/>
      <c r="I14" s="463"/>
      <c r="J14" s="463"/>
      <c r="K14" s="463"/>
      <c r="L14" s="463"/>
      <c r="M14" s="292">
        <f>M12+M13</f>
        <v>0</v>
      </c>
      <c r="N14" s="293">
        <v>529422762</v>
      </c>
      <c r="O14" s="10">
        <v>129559588</v>
      </c>
      <c r="P14" s="10"/>
      <c r="Q14" s="10"/>
      <c r="R14" s="44"/>
      <c r="S14" s="10"/>
    </row>
    <row r="15" spans="2:25" ht="15" customHeight="1">
      <c r="B15" s="10"/>
      <c r="C15" s="50"/>
      <c r="D15" s="14"/>
      <c r="E15" s="83"/>
      <c r="F15" s="83"/>
      <c r="G15" s="291"/>
      <c r="H15" s="222"/>
      <c r="I15" s="222"/>
      <c r="J15" s="222"/>
      <c r="K15" s="222"/>
      <c r="L15" s="222"/>
      <c r="M15" s="294"/>
      <c r="N15" s="166"/>
      <c r="O15" s="10"/>
      <c r="P15" s="10"/>
      <c r="Q15" s="10"/>
      <c r="R15" s="44"/>
      <c r="S15" s="10"/>
    </row>
    <row r="16" spans="2:25" ht="27.75" customHeight="1">
      <c r="B16" s="10"/>
      <c r="C16" s="51"/>
      <c r="D16" s="14"/>
      <c r="E16" s="83"/>
      <c r="F16" s="464" t="s">
        <v>145</v>
      </c>
      <c r="G16" s="464"/>
      <c r="H16" s="464"/>
      <c r="I16" s="464"/>
      <c r="J16" s="464"/>
      <c r="K16" s="464"/>
      <c r="L16" s="464"/>
      <c r="M16" s="295">
        <f>LRA!N77</f>
        <v>89757258739.359985</v>
      </c>
      <c r="N16" s="296">
        <v>171866820389.63</v>
      </c>
      <c r="O16" s="68" t="e">
        <f>+#REF!+#REF!</f>
        <v>#REF!</v>
      </c>
      <c r="P16" s="68" t="e">
        <f>+#REF!+#REF!+#REF!</f>
        <v>#REF!</v>
      </c>
      <c r="Q16" s="68" t="e">
        <f>+#REF!-N16</f>
        <v>#REF!</v>
      </c>
      <c r="R16" s="44">
        <v>98531171348.960022</v>
      </c>
      <c r="S16" s="10"/>
      <c r="W16" s="6"/>
      <c r="X16" s="205"/>
      <c r="Y16" s="5"/>
    </row>
    <row r="17" spans="2:25" ht="14.1" customHeight="1">
      <c r="B17" s="10"/>
      <c r="C17" s="51"/>
      <c r="D17" s="14"/>
      <c r="E17" s="83"/>
      <c r="F17" s="83"/>
      <c r="G17" s="291"/>
      <c r="H17" s="463" t="s">
        <v>144</v>
      </c>
      <c r="I17" s="463"/>
      <c r="J17" s="463"/>
      <c r="K17" s="463"/>
      <c r="L17" s="463"/>
      <c r="M17" s="297">
        <f>M16+M14</f>
        <v>89757258739.359985</v>
      </c>
      <c r="N17" s="298">
        <v>172396243151.63</v>
      </c>
      <c r="O17" s="68"/>
      <c r="P17" s="68"/>
      <c r="Q17" s="68"/>
      <c r="R17" s="44"/>
      <c r="S17" s="10"/>
      <c r="W17" s="6"/>
      <c r="X17" s="230"/>
      <c r="Y17" s="5"/>
    </row>
    <row r="18" spans="2:25" ht="15">
      <c r="B18" s="10"/>
      <c r="C18" s="51"/>
      <c r="D18" s="14"/>
      <c r="E18" s="83"/>
      <c r="F18" s="83"/>
      <c r="G18" s="83"/>
      <c r="H18" s="463"/>
      <c r="I18" s="463"/>
      <c r="J18" s="463"/>
      <c r="K18" s="463"/>
      <c r="L18" s="463"/>
      <c r="M18" s="299"/>
      <c r="N18" s="300"/>
      <c r="O18" s="10"/>
      <c r="P18" s="85" t="s">
        <v>79</v>
      </c>
      <c r="Q18" s="68" t="e">
        <f>+#REF!-N18</f>
        <v>#REF!</v>
      </c>
      <c r="R18" s="44">
        <v>16609300</v>
      </c>
      <c r="S18" s="10"/>
      <c r="W18" s="8"/>
      <c r="X18" s="4"/>
      <c r="Y18" s="205"/>
    </row>
    <row r="19" spans="2:25" ht="15">
      <c r="B19" s="10"/>
      <c r="C19" s="51"/>
      <c r="D19" s="14"/>
      <c r="E19" s="83"/>
      <c r="F19" s="465" t="s">
        <v>146</v>
      </c>
      <c r="G19" s="465"/>
      <c r="H19" s="465"/>
      <c r="I19" s="465"/>
      <c r="J19" s="465"/>
      <c r="K19" s="465"/>
      <c r="L19" s="466"/>
      <c r="M19" s="301">
        <v>0</v>
      </c>
      <c r="N19" s="302">
        <v>-529422762</v>
      </c>
      <c r="O19" s="10"/>
      <c r="P19" s="10"/>
      <c r="Q19" s="68" t="e">
        <f>+#REF!-N19</f>
        <v>#REF!</v>
      </c>
      <c r="R19" s="44">
        <v>-2448488791</v>
      </c>
      <c r="S19" s="10"/>
      <c r="W19" s="6"/>
    </row>
    <row r="20" spans="2:25" ht="15">
      <c r="B20" s="10"/>
      <c r="C20" s="51"/>
      <c r="D20" s="14"/>
      <c r="E20" s="83"/>
      <c r="F20" s="83"/>
      <c r="G20" s="83"/>
      <c r="H20" s="303"/>
      <c r="I20" s="303"/>
      <c r="J20" s="303"/>
      <c r="K20" s="303"/>
      <c r="L20" s="303"/>
      <c r="M20" s="221"/>
      <c r="N20" s="250"/>
      <c r="O20" s="10"/>
      <c r="P20" s="10"/>
      <c r="Q20" s="68"/>
      <c r="R20" s="44"/>
      <c r="S20" s="10"/>
      <c r="W20" s="7"/>
    </row>
    <row r="21" spans="2:25" ht="13.15" customHeight="1">
      <c r="B21" s="10"/>
      <c r="C21" s="51"/>
      <c r="D21" s="14"/>
      <c r="E21" s="83"/>
      <c r="F21" s="464" t="s">
        <v>148</v>
      </c>
      <c r="G21" s="464"/>
      <c r="H21" s="464"/>
      <c r="I21" s="464"/>
      <c r="J21" s="464"/>
      <c r="K21" s="464"/>
      <c r="L21" s="464"/>
      <c r="M21" s="221">
        <f>M17+M19</f>
        <v>89757258739.359985</v>
      </c>
      <c r="N21" s="250">
        <v>171866820389.63</v>
      </c>
      <c r="O21" s="68"/>
      <c r="P21" s="68"/>
      <c r="Q21" s="68" t="e">
        <f>+#REF!-N21</f>
        <v>#REF!</v>
      </c>
      <c r="R21" s="44">
        <v>20880260.669999987</v>
      </c>
      <c r="S21" s="10"/>
      <c r="W21" s="6"/>
      <c r="X21" s="205"/>
      <c r="Y21" s="5"/>
    </row>
    <row r="22" spans="2:25" ht="15.75" thickBot="1">
      <c r="B22" s="10"/>
      <c r="C22" s="51"/>
      <c r="D22" s="14"/>
      <c r="E22" s="83"/>
      <c r="F22" s="83"/>
      <c r="G22" s="83"/>
      <c r="H22" s="463"/>
      <c r="I22" s="463"/>
      <c r="J22" s="463"/>
      <c r="K22" s="463"/>
      <c r="L22" s="463"/>
      <c r="M22" s="101"/>
      <c r="N22" s="304"/>
      <c r="O22" s="68"/>
      <c r="P22" s="68"/>
      <c r="Q22" s="68" t="e">
        <f>+#REF!-N22</f>
        <v>#REF!</v>
      </c>
      <c r="R22" s="44">
        <v>8461346083.0600004</v>
      </c>
      <c r="S22" s="10"/>
      <c r="X22" s="230"/>
    </row>
    <row r="23" spans="2:25">
      <c r="B23" s="10"/>
      <c r="C23" s="439"/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439"/>
      <c r="Q23" s="439"/>
      <c r="R23" s="439"/>
      <c r="S23" s="439"/>
    </row>
    <row r="24" spans="2:25" ht="15">
      <c r="B24" s="10"/>
      <c r="C24" s="468" t="s">
        <v>192</v>
      </c>
      <c r="D24" s="468"/>
      <c r="E24" s="468"/>
      <c r="F24" s="468"/>
      <c r="G24" s="468"/>
      <c r="H24" s="468"/>
      <c r="I24" s="468"/>
      <c r="J24" s="468"/>
      <c r="K24" s="468"/>
      <c r="L24" s="468"/>
      <c r="M24" s="468"/>
      <c r="N24" s="468"/>
      <c r="O24" s="62"/>
      <c r="P24" s="62"/>
      <c r="Q24" s="62"/>
      <c r="R24" s="62"/>
      <c r="S24" s="62"/>
    </row>
    <row r="25" spans="2:25" ht="14.25" customHeight="1">
      <c r="B25" s="10"/>
      <c r="C25" s="46"/>
      <c r="D25" s="10"/>
      <c r="E25" s="10"/>
      <c r="F25" s="64"/>
      <c r="G25" s="10"/>
      <c r="H25" s="64"/>
      <c r="I25" s="64"/>
      <c r="J25" s="64"/>
      <c r="K25" s="64"/>
      <c r="L25" s="64"/>
      <c r="M25" s="64"/>
      <c r="N25" s="42"/>
      <c r="O25" s="10"/>
      <c r="P25" s="10"/>
      <c r="Q25" s="10"/>
      <c r="R25" s="44"/>
      <c r="S25" s="10"/>
      <c r="W25" s="5"/>
    </row>
    <row r="26" spans="2:25" ht="12.75" customHeight="1">
      <c r="B26" s="10"/>
      <c r="C26" s="46"/>
      <c r="D26" s="10"/>
      <c r="E26" s="10"/>
      <c r="F26" s="64"/>
      <c r="G26" s="64"/>
      <c r="H26" s="64"/>
      <c r="I26" s="64"/>
      <c r="J26" s="64"/>
      <c r="K26" s="64"/>
      <c r="L26" s="64"/>
      <c r="M26" s="456" t="s">
        <v>196</v>
      </c>
      <c r="N26" s="456"/>
      <c r="O26" s="10"/>
      <c r="P26" s="10"/>
      <c r="Q26" s="10"/>
      <c r="R26" s="44"/>
      <c r="S26" s="10"/>
    </row>
    <row r="27" spans="2:25" ht="15" customHeight="1">
      <c r="B27" s="10"/>
      <c r="C27" s="46"/>
      <c r="D27" s="10"/>
      <c r="E27" s="10"/>
      <c r="F27" s="64"/>
      <c r="G27" s="64"/>
      <c r="H27" s="64"/>
      <c r="I27" s="64"/>
      <c r="J27" s="64"/>
      <c r="K27" s="64"/>
      <c r="L27" s="467"/>
      <c r="M27" s="467"/>
      <c r="N27" s="467"/>
      <c r="O27" s="10"/>
      <c r="P27" s="10"/>
      <c r="Q27" s="10"/>
      <c r="R27" s="44"/>
      <c r="S27" s="10"/>
    </row>
    <row r="28" spans="2:25" ht="14.25">
      <c r="B28" s="10"/>
      <c r="C28" s="46"/>
      <c r="D28" s="10"/>
      <c r="E28" s="10"/>
      <c r="F28" s="66"/>
      <c r="G28" s="66"/>
      <c r="H28" s="66"/>
      <c r="I28" s="66"/>
      <c r="J28" s="66"/>
      <c r="K28" s="66"/>
      <c r="L28" s="102"/>
      <c r="M28" s="102"/>
      <c r="N28" s="95"/>
      <c r="O28" s="10"/>
      <c r="P28" s="10"/>
      <c r="Q28" s="10"/>
      <c r="R28" s="44"/>
      <c r="S28" s="10"/>
    </row>
    <row r="29" spans="2:25" ht="15">
      <c r="B29" s="10"/>
      <c r="C29" s="46"/>
      <c r="D29" s="10"/>
      <c r="E29" s="10"/>
      <c r="F29" s="66"/>
      <c r="G29" s="66"/>
      <c r="H29" s="66"/>
      <c r="I29" s="66"/>
      <c r="J29" s="66"/>
      <c r="K29" s="66"/>
      <c r="L29" s="102"/>
      <c r="M29" s="102"/>
      <c r="N29" s="103"/>
      <c r="O29" s="10"/>
      <c r="P29" s="10"/>
      <c r="Q29" s="10"/>
      <c r="R29" s="44"/>
      <c r="S29" s="10"/>
    </row>
    <row r="30" spans="2:25" ht="14.25">
      <c r="B30" s="10"/>
      <c r="C30" s="46"/>
      <c r="D30" s="10"/>
      <c r="E30" s="10"/>
      <c r="F30" s="66"/>
      <c r="G30" s="66"/>
      <c r="H30" s="66"/>
      <c r="I30" s="66"/>
      <c r="J30" s="66"/>
      <c r="K30" s="66"/>
      <c r="L30" s="102"/>
      <c r="M30" s="102"/>
      <c r="N30" s="95"/>
      <c r="O30" s="10"/>
      <c r="P30" s="10"/>
      <c r="Q30" s="10"/>
      <c r="R30" s="44"/>
      <c r="S30" s="10"/>
    </row>
    <row r="31" spans="2:25" ht="14.25">
      <c r="B31" s="10"/>
      <c r="C31" s="46"/>
      <c r="D31" s="10"/>
      <c r="E31" s="10"/>
      <c r="F31" s="66"/>
      <c r="G31" s="66"/>
      <c r="H31" s="66"/>
      <c r="I31" s="66"/>
      <c r="J31" s="66"/>
      <c r="K31" s="66"/>
      <c r="L31" s="102"/>
      <c r="M31" s="456" t="s">
        <v>197</v>
      </c>
      <c r="N31" s="456"/>
      <c r="O31" s="10"/>
      <c r="P31" s="10"/>
      <c r="Q31" s="10"/>
      <c r="R31" s="44"/>
      <c r="S31" s="10"/>
    </row>
    <row r="32" spans="2:25" ht="14.25" customHeight="1">
      <c r="B32" s="10"/>
      <c r="C32" s="46"/>
      <c r="D32" s="10"/>
      <c r="E32" s="10"/>
      <c r="F32" s="66"/>
      <c r="G32" s="66"/>
      <c r="H32" s="66"/>
      <c r="I32" s="66"/>
      <c r="J32" s="66"/>
      <c r="K32" s="66"/>
      <c r="L32" s="440"/>
      <c r="M32" s="440"/>
      <c r="N32" s="440"/>
      <c r="O32" s="10"/>
      <c r="P32" s="10"/>
      <c r="Q32" s="10"/>
      <c r="R32" s="44"/>
      <c r="S32" s="10"/>
    </row>
    <row r="33" spans="2:19" ht="14.25">
      <c r="B33" s="10"/>
      <c r="C33" s="46"/>
      <c r="D33" s="10"/>
      <c r="E33" s="10"/>
      <c r="F33" s="66"/>
      <c r="G33" s="66"/>
      <c r="H33" s="66"/>
      <c r="I33" s="66"/>
      <c r="J33" s="66"/>
      <c r="K33" s="66"/>
      <c r="L33" s="102"/>
      <c r="M33" s="102"/>
      <c r="N33" s="104"/>
      <c r="O33" s="10"/>
      <c r="P33" s="10"/>
      <c r="Q33" s="10"/>
      <c r="R33" s="44"/>
      <c r="S33" s="10"/>
    </row>
    <row r="34" spans="2:19">
      <c r="B34" s="10"/>
      <c r="C34" s="46"/>
      <c r="D34" s="10"/>
      <c r="E34" s="10"/>
      <c r="F34" s="66"/>
      <c r="G34" s="66"/>
      <c r="H34" s="66"/>
      <c r="I34" s="66"/>
      <c r="J34" s="66"/>
      <c r="K34" s="66"/>
      <c r="L34" s="66"/>
      <c r="M34" s="66"/>
      <c r="N34" s="34"/>
      <c r="O34" s="10"/>
      <c r="P34" s="10"/>
      <c r="Q34" s="10"/>
      <c r="R34" s="44"/>
      <c r="S34" s="10"/>
    </row>
    <row r="35" spans="2:19">
      <c r="C35" s="46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27"/>
      <c r="O35" s="10"/>
      <c r="P35" s="10"/>
      <c r="Q35" s="10"/>
      <c r="R35" s="44"/>
      <c r="S35" s="10"/>
    </row>
    <row r="36" spans="2:19">
      <c r="C36" s="46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27"/>
      <c r="O36" s="10"/>
      <c r="P36" s="10"/>
      <c r="Q36" s="10"/>
      <c r="R36" s="44"/>
      <c r="S36" s="10"/>
    </row>
    <row r="37" spans="2:19">
      <c r="C37" s="46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27"/>
      <c r="O37" s="10"/>
      <c r="P37" s="10"/>
      <c r="Q37" s="10"/>
      <c r="R37" s="44"/>
      <c r="S37" s="10"/>
    </row>
    <row r="38" spans="2:19">
      <c r="C38" s="46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27"/>
      <c r="O38" s="10"/>
      <c r="P38" s="10"/>
      <c r="Q38" s="10"/>
      <c r="R38" s="44"/>
      <c r="S38" s="10"/>
    </row>
    <row r="39" spans="2:19">
      <c r="C39" s="46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27"/>
      <c r="O39" s="10"/>
      <c r="P39" s="10"/>
      <c r="Q39" s="10"/>
      <c r="R39" s="44"/>
      <c r="S39" s="10"/>
    </row>
    <row r="56" spans="14:14" ht="15">
      <c r="N56" s="395"/>
    </row>
    <row r="60" spans="14:14" ht="15">
      <c r="N60" s="395"/>
    </row>
  </sheetData>
  <mergeCells count="19">
    <mergeCell ref="C5:N5"/>
    <mergeCell ref="C6:N6"/>
    <mergeCell ref="C7:N7"/>
    <mergeCell ref="E10:L10"/>
    <mergeCell ref="F12:L12"/>
    <mergeCell ref="L32:N32"/>
    <mergeCell ref="F13:L13"/>
    <mergeCell ref="F16:L16"/>
    <mergeCell ref="H14:L14"/>
    <mergeCell ref="F19:L19"/>
    <mergeCell ref="F21:L21"/>
    <mergeCell ref="H22:L22"/>
    <mergeCell ref="C23:S23"/>
    <mergeCell ref="L27:N27"/>
    <mergeCell ref="H18:L18"/>
    <mergeCell ref="H17:L17"/>
    <mergeCell ref="C24:N24"/>
    <mergeCell ref="M26:N26"/>
    <mergeCell ref="M31:N31"/>
  </mergeCells>
  <pageMargins left="0.39370078740157483" right="0.47244094488188981" top="0.74803149606299213" bottom="0.74803149606299213" header="0.31496062992125984" footer="0.59055118110236227"/>
  <pageSetup paperSize="9" scale="95" orientation="portrait" horizontalDpi="4294967293" r:id="rId1"/>
  <headerFooter differentOddEven="1">
    <evenFooter>&amp;R&amp;"Times New Roman,Regular"&amp;12 5</evenFooter>
  </headerFooter>
  <colBreaks count="1" manualBreakCount="1">
    <brk id="2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</sheetPr>
  <dimension ref="A1:AC89"/>
  <sheetViews>
    <sheetView view="pageBreakPreview" topLeftCell="A73" zoomScale="110" zoomScaleSheetLayoutView="110" workbookViewId="0">
      <selection activeCell="AB75" sqref="AB75:AC75"/>
    </sheetView>
  </sheetViews>
  <sheetFormatPr defaultColWidth="9.140625" defaultRowHeight="12.75"/>
  <cols>
    <col min="1" max="1" width="8" style="1" customWidth="1"/>
    <col min="2" max="2" width="2.7109375" style="1" customWidth="1"/>
    <col min="3" max="3" width="1.42578125" style="3" customWidth="1"/>
    <col min="4" max="4" width="1.42578125" style="1" hidden="1" customWidth="1"/>
    <col min="5" max="5" width="1.28515625" style="1" hidden="1" customWidth="1"/>
    <col min="6" max="6" width="1.42578125" style="1" customWidth="1"/>
    <col min="7" max="8" width="2" style="1" customWidth="1"/>
    <col min="9" max="9" width="2.85546875" style="1" customWidth="1"/>
    <col min="10" max="10" width="1.140625" style="1" customWidth="1"/>
    <col min="11" max="11" width="13.140625" style="1" customWidth="1"/>
    <col min="12" max="12" width="16.5703125" style="1" customWidth="1"/>
    <col min="13" max="13" width="7.42578125" style="1" customWidth="1"/>
    <col min="14" max="14" width="1.140625" style="1" customWidth="1"/>
    <col min="15" max="15" width="22.140625" style="21" customWidth="1"/>
    <col min="16" max="16" width="1.140625" style="21" customWidth="1"/>
    <col min="17" max="17" width="22.140625" style="21" customWidth="1"/>
    <col min="18" max="19" width="21.7109375" style="1" hidden="1" customWidth="1"/>
    <col min="20" max="20" width="19.7109375" style="1" hidden="1" customWidth="1"/>
    <col min="21" max="21" width="18.7109375" style="2" hidden="1" customWidth="1"/>
    <col min="22" max="25" width="0" style="1" hidden="1" customWidth="1"/>
    <col min="26" max="26" width="3" style="1" bestFit="1" customWidth="1"/>
    <col min="27" max="27" width="3.28515625" style="1" bestFit="1" customWidth="1"/>
    <col min="28" max="28" width="16.7109375" style="1" customWidth="1"/>
    <col min="29" max="29" width="15.42578125" style="1" customWidth="1"/>
    <col min="30" max="16384" width="9.140625" style="1"/>
  </cols>
  <sheetData>
    <row r="1" spans="1:28" ht="14.25">
      <c r="A1" s="10"/>
      <c r="B1" s="10"/>
      <c r="C1" s="97"/>
      <c r="D1" s="97"/>
      <c r="E1" s="97"/>
      <c r="F1" s="97"/>
      <c r="G1" s="10"/>
      <c r="H1" s="10"/>
      <c r="I1" s="10"/>
      <c r="J1" s="10"/>
      <c r="K1" s="10"/>
      <c r="L1" s="10"/>
      <c r="M1" s="10"/>
      <c r="N1" s="10"/>
      <c r="O1" s="27"/>
      <c r="P1" s="27"/>
      <c r="Q1" s="27"/>
      <c r="R1" s="11"/>
      <c r="S1" s="11"/>
      <c r="T1" s="10"/>
      <c r="U1" s="44"/>
      <c r="V1" s="10"/>
      <c r="W1" s="10"/>
      <c r="X1" s="10"/>
      <c r="Y1" s="10"/>
      <c r="Z1" s="10"/>
      <c r="AA1" s="10"/>
    </row>
    <row r="2" spans="1:28" ht="15">
      <c r="A2" s="10"/>
      <c r="B2" s="10"/>
      <c r="C2" s="279" t="s">
        <v>151</v>
      </c>
      <c r="D2" s="45"/>
      <c r="E2" s="45"/>
      <c r="F2" s="45"/>
      <c r="G2" s="45"/>
      <c r="H2" s="45"/>
      <c r="I2" s="45"/>
      <c r="J2" s="45"/>
      <c r="K2" s="45"/>
      <c r="L2" s="45"/>
      <c r="M2" s="10"/>
      <c r="N2" s="10"/>
      <c r="O2" s="27"/>
      <c r="P2" s="27"/>
      <c r="Q2" s="27"/>
      <c r="R2" s="10"/>
      <c r="S2" s="10"/>
      <c r="T2" s="10"/>
      <c r="U2" s="44"/>
      <c r="V2" s="10"/>
      <c r="W2" s="10"/>
      <c r="X2" s="10"/>
      <c r="Y2" s="10"/>
      <c r="Z2" s="10"/>
      <c r="AA2" s="10"/>
    </row>
    <row r="3" spans="1:28" ht="14.25">
      <c r="A3" s="10"/>
      <c r="B3" s="10"/>
      <c r="C3" s="27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27"/>
      <c r="P3" s="27"/>
      <c r="Q3" s="27"/>
      <c r="R3" s="10"/>
      <c r="S3" s="10"/>
      <c r="T3" s="10"/>
      <c r="U3" s="44"/>
      <c r="V3" s="10"/>
      <c r="W3" s="10"/>
      <c r="X3" s="10"/>
      <c r="Y3" s="10"/>
      <c r="Z3" s="10"/>
      <c r="AA3" s="10"/>
    </row>
    <row r="4" spans="1:28" ht="14.25">
      <c r="A4" s="10"/>
      <c r="B4" s="10"/>
      <c r="C4" s="456" t="s">
        <v>97</v>
      </c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  <c r="P4" s="456"/>
      <c r="Q4" s="456"/>
      <c r="R4" s="10"/>
      <c r="S4" s="10"/>
      <c r="T4" s="10"/>
      <c r="U4" s="44"/>
      <c r="V4" s="10"/>
      <c r="W4" s="10"/>
      <c r="X4" s="10"/>
      <c r="Y4" s="10"/>
      <c r="Z4" s="10"/>
      <c r="AA4" s="10"/>
    </row>
    <row r="5" spans="1:28" ht="14.25">
      <c r="A5" s="10"/>
      <c r="B5" s="10"/>
      <c r="C5" s="456" t="s">
        <v>135</v>
      </c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  <c r="R5" s="10"/>
      <c r="S5" s="10"/>
      <c r="T5" s="10"/>
      <c r="U5" s="44"/>
      <c r="V5" s="10"/>
      <c r="W5" s="10"/>
      <c r="X5" s="10"/>
      <c r="Y5" s="10"/>
      <c r="Z5" s="10"/>
      <c r="AA5" s="10"/>
    </row>
    <row r="6" spans="1:28">
      <c r="A6" s="10"/>
      <c r="B6" s="10"/>
      <c r="C6" s="469" t="s">
        <v>208</v>
      </c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469"/>
      <c r="R6" s="10"/>
      <c r="S6" s="10"/>
      <c r="T6" s="10"/>
      <c r="U6" s="44"/>
      <c r="V6" s="10"/>
      <c r="W6" s="10"/>
      <c r="X6" s="10"/>
      <c r="Y6" s="10"/>
      <c r="Z6" s="10"/>
      <c r="AA6" s="10"/>
    </row>
    <row r="7" spans="1:28">
      <c r="A7" s="10"/>
      <c r="B7" s="10"/>
      <c r="C7" s="46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360"/>
      <c r="P7" s="360"/>
      <c r="Q7" s="238"/>
      <c r="R7" s="10"/>
      <c r="S7" s="10"/>
      <c r="T7" s="10"/>
      <c r="U7" s="44"/>
      <c r="V7" s="10"/>
      <c r="W7" s="10"/>
      <c r="X7" s="10"/>
      <c r="Y7" s="10"/>
      <c r="Z7" s="10"/>
      <c r="AA7" s="10"/>
    </row>
    <row r="8" spans="1:28" ht="13.5" thickBot="1">
      <c r="A8" s="10"/>
      <c r="B8" s="10"/>
      <c r="C8" s="361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6"/>
      <c r="P8" s="16"/>
      <c r="Q8" s="362" t="s">
        <v>78</v>
      </c>
      <c r="R8" s="10"/>
      <c r="S8" s="10"/>
      <c r="T8" s="10"/>
      <c r="U8" s="44"/>
      <c r="V8" s="10"/>
      <c r="W8" s="10"/>
      <c r="X8" s="10"/>
      <c r="Y8" s="10"/>
      <c r="Z8" s="10"/>
      <c r="AA8" s="10"/>
    </row>
    <row r="9" spans="1:28" ht="13.5" customHeight="1" thickBot="1">
      <c r="A9" s="10"/>
      <c r="B9" s="10"/>
      <c r="C9" s="363"/>
      <c r="D9" s="364"/>
      <c r="E9" s="365"/>
      <c r="F9" s="478" t="s">
        <v>0</v>
      </c>
      <c r="G9" s="478"/>
      <c r="H9" s="478"/>
      <c r="I9" s="478"/>
      <c r="J9" s="478"/>
      <c r="K9" s="478"/>
      <c r="L9" s="478"/>
      <c r="M9" s="479"/>
      <c r="N9" s="366"/>
      <c r="O9" s="367">
        <v>2020</v>
      </c>
      <c r="P9" s="368"/>
      <c r="Q9" s="369">
        <v>2019</v>
      </c>
      <c r="R9" s="14"/>
      <c r="S9" s="14"/>
      <c r="T9" s="14"/>
      <c r="U9" s="80"/>
      <c r="V9" s="47"/>
      <c r="W9" s="10"/>
      <c r="X9" s="10"/>
      <c r="Y9" s="10"/>
      <c r="Z9" s="14"/>
      <c r="AA9" s="10"/>
    </row>
    <row r="10" spans="1:28" ht="13.5" thickTop="1">
      <c r="A10" s="10"/>
      <c r="B10" s="10"/>
      <c r="C10" s="48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49"/>
      <c r="O10" s="26"/>
      <c r="P10" s="25"/>
      <c r="Q10" s="90"/>
      <c r="R10" s="14"/>
      <c r="S10" s="14"/>
      <c r="T10" s="14"/>
      <c r="U10" s="80"/>
      <c r="V10" s="47"/>
      <c r="W10" s="10"/>
      <c r="X10" s="10"/>
      <c r="Y10" s="10"/>
      <c r="Z10" s="14"/>
      <c r="AA10" s="10"/>
    </row>
    <row r="11" spans="1:28">
      <c r="A11" s="10"/>
      <c r="B11" s="10"/>
      <c r="C11" s="50"/>
      <c r="D11" s="14"/>
      <c r="E11" s="14"/>
      <c r="F11" s="445" t="s">
        <v>10</v>
      </c>
      <c r="G11" s="445"/>
      <c r="H11" s="445"/>
      <c r="I11" s="445"/>
      <c r="J11" s="445"/>
      <c r="K11" s="445"/>
      <c r="L11" s="445"/>
      <c r="M11" s="446"/>
      <c r="N11" s="49"/>
      <c r="O11" s="26"/>
      <c r="P11" s="25"/>
      <c r="Q11" s="39"/>
      <c r="R11" s="14"/>
      <c r="S11" s="14"/>
      <c r="T11" s="14"/>
      <c r="U11" s="80"/>
      <c r="V11" s="47"/>
      <c r="W11" s="10"/>
      <c r="X11" s="10"/>
      <c r="Y11" s="10"/>
      <c r="Z11" s="14"/>
      <c r="AA11" s="10"/>
    </row>
    <row r="12" spans="1:28">
      <c r="A12" s="10"/>
      <c r="B12" s="10"/>
      <c r="C12" s="50"/>
      <c r="D12" s="14"/>
      <c r="E12" s="14"/>
      <c r="F12" s="14"/>
      <c r="G12" s="445" t="s">
        <v>11</v>
      </c>
      <c r="H12" s="445"/>
      <c r="I12" s="445"/>
      <c r="J12" s="445"/>
      <c r="K12" s="445"/>
      <c r="L12" s="445"/>
      <c r="M12" s="445"/>
      <c r="N12" s="49"/>
      <c r="O12" s="26"/>
      <c r="P12" s="16"/>
      <c r="Q12" s="39"/>
      <c r="R12" s="14">
        <v>129559588</v>
      </c>
      <c r="S12" s="14"/>
      <c r="T12" s="14"/>
      <c r="U12" s="80"/>
      <c r="V12" s="47"/>
      <c r="W12" s="10"/>
      <c r="X12" s="10"/>
      <c r="Y12" s="10"/>
      <c r="Z12" s="14"/>
      <c r="AA12" s="10"/>
    </row>
    <row r="13" spans="1:28">
      <c r="A13" s="10"/>
      <c r="B13" s="10"/>
      <c r="C13" s="50"/>
      <c r="D13" s="14"/>
      <c r="E13" s="14"/>
      <c r="F13" s="14"/>
      <c r="G13" s="261"/>
      <c r="H13" s="443" t="s">
        <v>122</v>
      </c>
      <c r="I13" s="443"/>
      <c r="J13" s="443"/>
      <c r="K13" s="443"/>
      <c r="L13" s="443"/>
      <c r="M13" s="444"/>
      <c r="N13" s="49"/>
      <c r="O13" s="414">
        <f>SUM(O14:O20)</f>
        <v>89757216580.360001</v>
      </c>
      <c r="P13" s="117"/>
      <c r="Q13" s="225">
        <f>SUM(Q14:Q20)</f>
        <v>171866820389.62997</v>
      </c>
      <c r="R13" s="119"/>
      <c r="S13" s="119"/>
      <c r="T13" s="119"/>
      <c r="U13" s="120"/>
      <c r="V13" s="157"/>
      <c r="W13" s="10"/>
      <c r="X13" s="10"/>
      <c r="Y13" s="10"/>
      <c r="Z13" s="14"/>
      <c r="AA13" s="10"/>
      <c r="AB13" s="205"/>
    </row>
    <row r="14" spans="1:28">
      <c r="A14" s="10"/>
      <c r="B14" s="10"/>
      <c r="C14" s="51"/>
      <c r="D14" s="14"/>
      <c r="E14" s="14"/>
      <c r="F14" s="14"/>
      <c r="G14" s="14"/>
      <c r="H14" s="14"/>
      <c r="I14" s="443" t="s">
        <v>12</v>
      </c>
      <c r="J14" s="443"/>
      <c r="K14" s="443"/>
      <c r="L14" s="443"/>
      <c r="M14" s="443"/>
      <c r="N14" s="49"/>
      <c r="O14" s="415">
        <v>87507331198.970001</v>
      </c>
      <c r="P14" s="117"/>
      <c r="Q14" s="370">
        <v>168816826752.23999</v>
      </c>
      <c r="R14" s="119">
        <f>+O14+R77</f>
        <v>87507331198.970001</v>
      </c>
      <c r="S14" s="119">
        <f>+O14+O15+O16</f>
        <v>87517425241.970001</v>
      </c>
      <c r="T14" s="119">
        <f>+O14-Q14</f>
        <v>-81309495553.269989</v>
      </c>
      <c r="U14" s="120">
        <v>98531171348.960022</v>
      </c>
      <c r="V14" s="157"/>
      <c r="W14" s="10"/>
      <c r="X14" s="10"/>
      <c r="Y14" s="10"/>
      <c r="Z14" s="105"/>
      <c r="AA14" s="10"/>
    </row>
    <row r="15" spans="1:28">
      <c r="A15" s="10"/>
      <c r="B15" s="10"/>
      <c r="C15" s="51"/>
      <c r="D15" s="14"/>
      <c r="E15" s="14"/>
      <c r="F15" s="14"/>
      <c r="G15" s="14"/>
      <c r="H15" s="14"/>
      <c r="I15" s="443" t="s">
        <v>8</v>
      </c>
      <c r="J15" s="443"/>
      <c r="K15" s="443"/>
      <c r="L15" s="443"/>
      <c r="M15" s="443"/>
      <c r="N15" s="49"/>
      <c r="O15" s="415">
        <v>10094043</v>
      </c>
      <c r="P15" s="117"/>
      <c r="Q15" s="389">
        <v>0</v>
      </c>
      <c r="R15" s="119"/>
      <c r="S15" s="121" t="s">
        <v>79</v>
      </c>
      <c r="T15" s="119">
        <f t="shared" ref="T15:T74" si="0">+O15-Q15</f>
        <v>10094043</v>
      </c>
      <c r="U15" s="120">
        <v>16609300</v>
      </c>
      <c r="V15" s="157"/>
      <c r="W15" s="10"/>
      <c r="X15" s="10"/>
      <c r="Y15" s="10"/>
      <c r="Z15" s="82"/>
      <c r="AA15" s="14"/>
    </row>
    <row r="16" spans="1:28">
      <c r="A16" s="10"/>
      <c r="B16" s="10"/>
      <c r="C16" s="51"/>
      <c r="D16" s="14"/>
      <c r="E16" s="14"/>
      <c r="F16" s="14"/>
      <c r="G16" s="14"/>
      <c r="H16" s="14"/>
      <c r="I16" s="443" t="s">
        <v>7</v>
      </c>
      <c r="J16" s="443"/>
      <c r="K16" s="443"/>
      <c r="L16" s="443"/>
      <c r="M16" s="443"/>
      <c r="N16" s="49"/>
      <c r="O16" s="416">
        <v>0</v>
      </c>
      <c r="P16" s="117"/>
      <c r="Q16" s="389">
        <v>1342500</v>
      </c>
      <c r="R16" s="119"/>
      <c r="S16" s="119"/>
      <c r="T16" s="119">
        <f t="shared" si="0"/>
        <v>-1342500</v>
      </c>
      <c r="U16" s="120">
        <v>-2448488791</v>
      </c>
      <c r="V16" s="157"/>
      <c r="W16" s="10"/>
      <c r="X16" s="10"/>
      <c r="Y16" s="10"/>
      <c r="Z16" s="105"/>
      <c r="AA16" s="10"/>
    </row>
    <row r="17" spans="1:28">
      <c r="A17" s="10"/>
      <c r="B17" s="10"/>
      <c r="C17" s="51"/>
      <c r="D17" s="14"/>
      <c r="E17" s="14"/>
      <c r="F17" s="14"/>
      <c r="G17" s="14"/>
      <c r="H17" s="14"/>
      <c r="I17" s="443" t="s">
        <v>98</v>
      </c>
      <c r="J17" s="443"/>
      <c r="K17" s="443"/>
      <c r="L17" s="443"/>
      <c r="M17" s="443"/>
      <c r="N17" s="49"/>
      <c r="O17" s="415">
        <v>746174790.83000004</v>
      </c>
      <c r="P17" s="117"/>
      <c r="Q17" s="389">
        <v>2060684828.8299999</v>
      </c>
      <c r="R17" s="119"/>
      <c r="S17" s="119"/>
      <c r="T17" s="119"/>
      <c r="U17" s="120"/>
      <c r="V17" s="157"/>
      <c r="W17" s="10"/>
      <c r="X17" s="10"/>
      <c r="Y17" s="10"/>
      <c r="Z17" s="105"/>
      <c r="AA17" s="10"/>
    </row>
    <row r="18" spans="1:28">
      <c r="A18" s="10"/>
      <c r="B18" s="10"/>
      <c r="C18" s="51"/>
      <c r="D18" s="14"/>
      <c r="E18" s="14"/>
      <c r="F18" s="14"/>
      <c r="G18" s="14"/>
      <c r="H18" s="14"/>
      <c r="I18" s="443" t="s">
        <v>200</v>
      </c>
      <c r="J18" s="443"/>
      <c r="K18" s="443"/>
      <c r="L18" s="443"/>
      <c r="M18" s="443"/>
      <c r="N18" s="49"/>
      <c r="O18" s="416">
        <v>368261727.56</v>
      </c>
      <c r="P18" s="117"/>
      <c r="Q18" s="389">
        <v>367842136.56</v>
      </c>
      <c r="R18" s="119"/>
      <c r="S18" s="119"/>
      <c r="T18" s="119"/>
      <c r="U18" s="120"/>
      <c r="V18" s="157"/>
      <c r="W18" s="10"/>
      <c r="X18" s="10"/>
      <c r="Y18" s="10"/>
      <c r="Z18" s="105"/>
      <c r="AA18" s="10"/>
    </row>
    <row r="19" spans="1:28">
      <c r="A19" s="10"/>
      <c r="B19" s="10"/>
      <c r="C19" s="51"/>
      <c r="D19" s="14"/>
      <c r="E19" s="14"/>
      <c r="F19" s="14"/>
      <c r="G19" s="14"/>
      <c r="H19" s="14"/>
      <c r="I19" s="443" t="s">
        <v>199</v>
      </c>
      <c r="J19" s="443"/>
      <c r="K19" s="443"/>
      <c r="L19" s="443"/>
      <c r="M19" s="443"/>
      <c r="N19" s="49"/>
      <c r="O19" s="415">
        <v>1125354820</v>
      </c>
      <c r="P19" s="117"/>
      <c r="Q19" s="389">
        <v>620124172</v>
      </c>
      <c r="R19" s="119"/>
      <c r="S19" s="119"/>
      <c r="T19" s="119"/>
      <c r="U19" s="120"/>
      <c r="V19" s="157"/>
      <c r="W19" s="10"/>
      <c r="X19" s="10"/>
      <c r="Y19" s="10"/>
      <c r="Z19" s="105"/>
      <c r="AA19" s="10"/>
    </row>
    <row r="20" spans="1:28">
      <c r="A20" s="10"/>
      <c r="B20" s="10"/>
      <c r="C20" s="51"/>
      <c r="D20" s="14"/>
      <c r="E20" s="14"/>
      <c r="F20" s="14"/>
      <c r="G20" s="14"/>
      <c r="H20" s="14"/>
      <c r="I20" s="443" t="s">
        <v>201</v>
      </c>
      <c r="J20" s="443"/>
      <c r="K20" s="443"/>
      <c r="L20" s="443"/>
      <c r="M20" s="443"/>
      <c r="N20" s="49"/>
      <c r="O20" s="416">
        <v>0</v>
      </c>
      <c r="P20" s="117"/>
      <c r="Q20" s="389">
        <v>0</v>
      </c>
      <c r="R20" s="119"/>
      <c r="S20" s="119"/>
      <c r="T20" s="119"/>
      <c r="U20" s="120"/>
      <c r="V20" s="157"/>
      <c r="W20" s="10"/>
      <c r="X20" s="10"/>
      <c r="Y20" s="10"/>
      <c r="Z20" s="105"/>
      <c r="AA20" s="10"/>
    </row>
    <row r="21" spans="1:28">
      <c r="A21" s="10"/>
      <c r="B21" s="10"/>
      <c r="C21" s="51"/>
      <c r="D21" s="14"/>
      <c r="E21" s="14"/>
      <c r="F21" s="14"/>
      <c r="G21" s="14"/>
      <c r="H21" s="443" t="s">
        <v>113</v>
      </c>
      <c r="I21" s="443"/>
      <c r="J21" s="443"/>
      <c r="K21" s="443"/>
      <c r="L21" s="443"/>
      <c r="M21" s="444"/>
      <c r="N21" s="49"/>
      <c r="O21" s="414">
        <v>0</v>
      </c>
      <c r="P21" s="116"/>
      <c r="Q21" s="388">
        <v>0</v>
      </c>
      <c r="R21" s="119"/>
      <c r="S21" s="119"/>
      <c r="T21" s="119"/>
      <c r="U21" s="120"/>
      <c r="V21" s="157"/>
      <c r="W21" s="10"/>
      <c r="X21" s="10"/>
      <c r="Y21" s="10"/>
      <c r="Z21" s="105"/>
      <c r="AA21" s="10"/>
    </row>
    <row r="22" spans="1:28">
      <c r="A22" s="10"/>
      <c r="B22" s="10"/>
      <c r="C22" s="51"/>
      <c r="D22" s="14"/>
      <c r="E22" s="14"/>
      <c r="F22" s="14"/>
      <c r="G22" s="14"/>
      <c r="H22" s="443" t="s">
        <v>123</v>
      </c>
      <c r="I22" s="443"/>
      <c r="J22" s="443"/>
      <c r="K22" s="443"/>
      <c r="L22" s="443"/>
      <c r="M22" s="444"/>
      <c r="N22" s="49"/>
      <c r="O22" s="414">
        <f>SUM(O23:O28)</f>
        <v>80736270324.580002</v>
      </c>
      <c r="P22" s="117"/>
      <c r="Q22" s="388">
        <f>SUM(Q23:Q28)</f>
        <v>61781785591.580002</v>
      </c>
      <c r="R22" s="119"/>
      <c r="S22" s="119"/>
      <c r="T22" s="119"/>
      <c r="U22" s="120"/>
      <c r="V22" s="157"/>
      <c r="W22" s="10"/>
      <c r="X22" s="10"/>
      <c r="Y22" s="10"/>
      <c r="Z22" s="105"/>
      <c r="AA22" s="10"/>
      <c r="AB22" s="206"/>
    </row>
    <row r="23" spans="1:28" ht="15">
      <c r="A23" s="10"/>
      <c r="B23" s="10"/>
      <c r="C23" s="51"/>
      <c r="D23" s="14"/>
      <c r="E23" s="14"/>
      <c r="F23" s="14"/>
      <c r="G23" s="14"/>
      <c r="H23" s="14"/>
      <c r="I23" s="443" t="s">
        <v>126</v>
      </c>
      <c r="J23" s="443"/>
      <c r="K23" s="443"/>
      <c r="L23" s="443"/>
      <c r="M23" s="443"/>
      <c r="N23" s="49"/>
      <c r="O23" s="415">
        <v>32534516063.950001</v>
      </c>
      <c r="P23" s="117"/>
      <c r="Q23" s="389">
        <v>29016776218.950001</v>
      </c>
      <c r="R23" s="119">
        <v>152535318031.48001</v>
      </c>
      <c r="S23" s="119">
        <v>152552747331.48001</v>
      </c>
      <c r="T23" s="119">
        <f t="shared" si="0"/>
        <v>3517739845</v>
      </c>
      <c r="U23" s="120">
        <v>-756364370</v>
      </c>
      <c r="V23" s="157"/>
      <c r="W23" s="10"/>
      <c r="X23" s="10"/>
      <c r="Y23" s="10"/>
      <c r="Z23" s="106"/>
      <c r="AA23" s="10"/>
      <c r="AB23" s="207"/>
    </row>
    <row r="24" spans="1:28" ht="15">
      <c r="A24" s="10"/>
      <c r="B24" s="10"/>
      <c r="C24" s="51"/>
      <c r="D24" s="14"/>
      <c r="E24" s="14"/>
      <c r="F24" s="14"/>
      <c r="G24" s="14"/>
      <c r="H24" s="14"/>
      <c r="I24" s="443" t="s">
        <v>128</v>
      </c>
      <c r="J24" s="443"/>
      <c r="K24" s="443"/>
      <c r="L24" s="443"/>
      <c r="M24" s="443"/>
      <c r="N24" s="49"/>
      <c r="O24" s="416">
        <v>2484955000</v>
      </c>
      <c r="P24" s="117"/>
      <c r="Q24" s="389">
        <v>2440020000</v>
      </c>
      <c r="R24" s="119"/>
      <c r="S24" s="119"/>
      <c r="T24" s="119"/>
      <c r="U24" s="120"/>
      <c r="V24" s="157"/>
      <c r="W24" s="10"/>
      <c r="X24" s="10"/>
      <c r="Y24" s="10"/>
      <c r="Z24" s="106"/>
      <c r="AA24" s="10"/>
      <c r="AB24" s="207"/>
    </row>
    <row r="25" spans="1:28" ht="15" customHeight="1">
      <c r="A25" s="10"/>
      <c r="B25" s="10"/>
      <c r="C25" s="51"/>
      <c r="D25" s="14"/>
      <c r="E25" s="14"/>
      <c r="F25" s="14"/>
      <c r="G25" s="14"/>
      <c r="H25" s="14"/>
      <c r="I25" s="443" t="s">
        <v>127</v>
      </c>
      <c r="J25" s="443"/>
      <c r="K25" s="443"/>
      <c r="L25" s="443"/>
      <c r="M25" s="443"/>
      <c r="N25" s="49"/>
      <c r="O25" s="416">
        <v>13765066264.4</v>
      </c>
      <c r="P25" s="117"/>
      <c r="Q25" s="389">
        <v>14750773428.4</v>
      </c>
      <c r="R25" s="119"/>
      <c r="S25" s="119"/>
      <c r="T25" s="119"/>
      <c r="U25" s="120"/>
      <c r="V25" s="157"/>
      <c r="W25" s="10"/>
      <c r="X25" s="10"/>
      <c r="Y25" s="10"/>
      <c r="Z25" s="106"/>
      <c r="AA25" s="10"/>
      <c r="AB25" s="207"/>
    </row>
    <row r="26" spans="1:28" ht="15">
      <c r="A26" s="10"/>
      <c r="B26" s="10"/>
      <c r="C26" s="51"/>
      <c r="D26" s="14"/>
      <c r="E26" s="14"/>
      <c r="F26" s="14"/>
      <c r="G26" s="14"/>
      <c r="H26" s="14"/>
      <c r="I26" s="443" t="s">
        <v>124</v>
      </c>
      <c r="J26" s="443"/>
      <c r="K26" s="443"/>
      <c r="L26" s="443"/>
      <c r="M26" s="443"/>
      <c r="N26" s="49"/>
      <c r="O26" s="416">
        <v>22494357396</v>
      </c>
      <c r="P26" s="117"/>
      <c r="Q26" s="389">
        <v>6603341363</v>
      </c>
      <c r="R26" s="119"/>
      <c r="S26" s="119"/>
      <c r="T26" s="119">
        <f t="shared" si="0"/>
        <v>15891016033</v>
      </c>
      <c r="U26" s="120">
        <v>-355855150</v>
      </c>
      <c r="V26" s="157"/>
      <c r="W26" s="10"/>
      <c r="X26" s="10"/>
      <c r="Y26" s="10"/>
      <c r="Z26" s="106"/>
      <c r="AA26" s="10"/>
      <c r="AB26" s="207"/>
    </row>
    <row r="27" spans="1:28" ht="15">
      <c r="A27" s="10"/>
      <c r="B27" s="10"/>
      <c r="C27" s="51"/>
      <c r="D27" s="14"/>
      <c r="E27" s="14"/>
      <c r="F27" s="14"/>
      <c r="G27" s="14"/>
      <c r="H27" s="14"/>
      <c r="I27" s="443" t="s">
        <v>125</v>
      </c>
      <c r="J27" s="443"/>
      <c r="K27" s="443"/>
      <c r="L27" s="443"/>
      <c r="M27" s="443"/>
      <c r="N27" s="49"/>
      <c r="O27" s="416">
        <v>4543538914</v>
      </c>
      <c r="P27" s="117"/>
      <c r="Q27" s="389">
        <f>8970874581.23-Q28</f>
        <v>4756681395</v>
      </c>
      <c r="R27" s="119"/>
      <c r="S27" s="119"/>
      <c r="T27" s="119"/>
      <c r="U27" s="120"/>
      <c r="V27" s="157"/>
      <c r="W27" s="10"/>
      <c r="X27" s="10"/>
      <c r="Y27" s="10"/>
      <c r="Z27" s="106"/>
      <c r="AA27" s="10"/>
      <c r="AB27" s="207"/>
    </row>
    <row r="28" spans="1:28" ht="15">
      <c r="A28" s="10"/>
      <c r="B28" s="10"/>
      <c r="C28" s="51"/>
      <c r="D28" s="14"/>
      <c r="E28" s="14"/>
      <c r="F28" s="14"/>
      <c r="G28" s="14"/>
      <c r="H28" s="14"/>
      <c r="I28" s="443" t="s">
        <v>193</v>
      </c>
      <c r="J28" s="443"/>
      <c r="K28" s="443"/>
      <c r="L28" s="443"/>
      <c r="M28" s="443"/>
      <c r="N28" s="49"/>
      <c r="O28" s="416">
        <v>4913836686.2300005</v>
      </c>
      <c r="P28" s="117"/>
      <c r="Q28" s="389">
        <v>4214193186.23</v>
      </c>
      <c r="R28" s="119"/>
      <c r="S28" s="119"/>
      <c r="T28" s="119"/>
      <c r="U28" s="120"/>
      <c r="V28" s="157"/>
      <c r="W28" s="10"/>
      <c r="X28" s="10"/>
      <c r="Y28" s="10"/>
      <c r="Z28" s="106"/>
      <c r="AA28" s="10"/>
      <c r="AB28" s="207"/>
    </row>
    <row r="29" spans="1:28" ht="12.75" customHeight="1">
      <c r="A29" s="10"/>
      <c r="B29" s="10"/>
      <c r="C29" s="51"/>
      <c r="D29" s="14"/>
      <c r="E29" s="14"/>
      <c r="F29" s="14"/>
      <c r="G29" s="14"/>
      <c r="H29" s="443" t="s">
        <v>13</v>
      </c>
      <c r="I29" s="443"/>
      <c r="J29" s="443"/>
      <c r="K29" s="443"/>
      <c r="L29" s="443"/>
      <c r="M29" s="444"/>
      <c r="N29" s="49"/>
      <c r="O29" s="414">
        <f>SUM(O30:O31)</f>
        <v>342855479</v>
      </c>
      <c r="P29" s="117"/>
      <c r="Q29" s="388">
        <f>SUM(Q30:Q31)</f>
        <v>378313320</v>
      </c>
      <c r="R29" s="119"/>
      <c r="S29" s="119"/>
      <c r="T29" s="119">
        <f t="shared" si="0"/>
        <v>-35457841</v>
      </c>
      <c r="U29" s="120"/>
      <c r="V29" s="157"/>
      <c r="W29" s="10"/>
      <c r="X29" s="10"/>
      <c r="Y29" s="10"/>
      <c r="Z29" s="14"/>
      <c r="AA29" s="10"/>
    </row>
    <row r="30" spans="1:28" ht="12.75" customHeight="1">
      <c r="A30" s="10"/>
      <c r="B30" s="10"/>
      <c r="C30" s="51"/>
      <c r="D30" s="14"/>
      <c r="E30" s="14"/>
      <c r="F30" s="14"/>
      <c r="G30" s="14"/>
      <c r="H30" s="163"/>
      <c r="I30" s="443" t="s">
        <v>131</v>
      </c>
      <c r="J30" s="443"/>
      <c r="K30" s="443"/>
      <c r="L30" s="443"/>
      <c r="M30" s="443"/>
      <c r="N30" s="49"/>
      <c r="O30" s="416">
        <f>338823445+42159</f>
        <v>338865604</v>
      </c>
      <c r="P30" s="117"/>
      <c r="Q30" s="389">
        <v>374323445</v>
      </c>
      <c r="R30" s="119"/>
      <c r="S30" s="119"/>
      <c r="T30" s="119"/>
      <c r="U30" s="120"/>
      <c r="V30" s="157"/>
      <c r="W30" s="10"/>
      <c r="X30" s="10"/>
      <c r="Y30" s="10"/>
      <c r="Z30" s="14"/>
      <c r="AA30" s="10"/>
    </row>
    <row r="31" spans="1:28" ht="12.75" customHeight="1">
      <c r="A31" s="10"/>
      <c r="B31" s="10"/>
      <c r="C31" s="51"/>
      <c r="D31" s="14"/>
      <c r="E31" s="14"/>
      <c r="F31" s="14"/>
      <c r="G31" s="14"/>
      <c r="H31" s="163"/>
      <c r="I31" s="443" t="s">
        <v>132</v>
      </c>
      <c r="J31" s="443"/>
      <c r="K31" s="443"/>
      <c r="L31" s="443"/>
      <c r="M31" s="443"/>
      <c r="N31" s="49"/>
      <c r="O31" s="416">
        <v>3989875</v>
      </c>
      <c r="P31" s="117"/>
      <c r="Q31" s="389">
        <v>3989875</v>
      </c>
      <c r="R31" s="119"/>
      <c r="S31" s="119"/>
      <c r="T31" s="119"/>
      <c r="U31" s="120"/>
      <c r="V31" s="157"/>
      <c r="W31" s="10"/>
      <c r="X31" s="10"/>
      <c r="Y31" s="10"/>
      <c r="Z31" s="14"/>
      <c r="AA31" s="10"/>
    </row>
    <row r="32" spans="1:28" ht="12.75" customHeight="1">
      <c r="A32" s="10"/>
      <c r="B32" s="10"/>
      <c r="C32" s="51"/>
      <c r="D32" s="14"/>
      <c r="E32" s="14"/>
      <c r="F32" s="14"/>
      <c r="G32" s="14"/>
      <c r="H32" s="443" t="s">
        <v>102</v>
      </c>
      <c r="I32" s="443"/>
      <c r="J32" s="443"/>
      <c r="K32" s="443"/>
      <c r="L32" s="443"/>
      <c r="M32" s="444"/>
      <c r="N32" s="49"/>
      <c r="O32" s="372">
        <v>-25362971642.790001</v>
      </c>
      <c r="P32" s="419"/>
      <c r="Q32" s="373">
        <v>-22839028328.119999</v>
      </c>
      <c r="R32" s="119"/>
      <c r="S32" s="119"/>
      <c r="T32" s="119"/>
      <c r="U32" s="120"/>
      <c r="V32" s="157"/>
      <c r="W32" s="10"/>
      <c r="X32" s="10"/>
      <c r="Y32" s="10"/>
      <c r="Z32" s="14"/>
      <c r="AA32" s="10"/>
    </row>
    <row r="33" spans="1:28" ht="12.75" customHeight="1">
      <c r="A33" s="10"/>
      <c r="B33" s="10"/>
      <c r="C33" s="51"/>
      <c r="D33" s="14"/>
      <c r="E33" s="14"/>
      <c r="F33" s="14"/>
      <c r="G33" s="14"/>
      <c r="H33" s="443" t="s">
        <v>194</v>
      </c>
      <c r="I33" s="443"/>
      <c r="J33" s="443"/>
      <c r="K33" s="443"/>
      <c r="L33" s="443"/>
      <c r="M33" s="444"/>
      <c r="N33" s="49"/>
      <c r="O33" s="414">
        <v>40450011</v>
      </c>
      <c r="P33" s="116"/>
      <c r="Q33" s="388">
        <v>436504769.56999999</v>
      </c>
      <c r="R33" s="119"/>
      <c r="S33" s="119"/>
      <c r="T33" s="119"/>
      <c r="U33" s="120"/>
      <c r="V33" s="157"/>
      <c r="W33" s="10"/>
      <c r="X33" s="10"/>
      <c r="Y33" s="10"/>
      <c r="Z33" s="14"/>
      <c r="AA33" s="10"/>
    </row>
    <row r="34" spans="1:28" ht="12.75" customHeight="1">
      <c r="A34" s="10"/>
      <c r="B34" s="10"/>
      <c r="C34" s="51"/>
      <c r="D34" s="14"/>
      <c r="E34" s="14"/>
      <c r="F34" s="14"/>
      <c r="G34" s="14"/>
      <c r="H34" s="443" t="s">
        <v>2</v>
      </c>
      <c r="I34" s="443"/>
      <c r="J34" s="443"/>
      <c r="K34" s="443"/>
      <c r="L34" s="443"/>
      <c r="M34" s="444"/>
      <c r="N34" s="49"/>
      <c r="O34" s="422">
        <v>15634197035.18</v>
      </c>
      <c r="P34" s="116"/>
      <c r="Q34" s="388">
        <v>36386903855.440002</v>
      </c>
      <c r="R34" s="119"/>
      <c r="S34" s="119" t="e">
        <f>+O23+#REF!+#REF!+#REF!</f>
        <v>#REF!</v>
      </c>
      <c r="T34" s="119">
        <f t="shared" si="0"/>
        <v>-20752706820.260002</v>
      </c>
      <c r="U34" s="120">
        <v>3273189278.8099995</v>
      </c>
      <c r="V34" s="157"/>
      <c r="W34" s="10"/>
      <c r="X34" s="10"/>
      <c r="Y34" s="10"/>
      <c r="Z34" s="14"/>
      <c r="AA34" s="10"/>
      <c r="AB34" s="205"/>
    </row>
    <row r="35" spans="1:28">
      <c r="A35" s="10"/>
      <c r="B35" s="10"/>
      <c r="C35" s="48"/>
      <c r="D35" s="14"/>
      <c r="E35" s="14"/>
      <c r="F35" s="14"/>
      <c r="G35" s="476" t="s">
        <v>14</v>
      </c>
      <c r="H35" s="476"/>
      <c r="I35" s="476"/>
      <c r="J35" s="476"/>
      <c r="K35" s="476"/>
      <c r="L35" s="476"/>
      <c r="M35" s="476"/>
      <c r="N35" s="52"/>
      <c r="O35" s="417">
        <f>O13+O21+O22+O29+O32+O33+O34</f>
        <v>161148017787.32999</v>
      </c>
      <c r="P35" s="216"/>
      <c r="Q35" s="390">
        <f>Q13+Q21+Q22+Q29+Q32+Q33+Q34</f>
        <v>248011299598.09998</v>
      </c>
      <c r="R35" s="119"/>
      <c r="S35" s="123">
        <v>194542177882.01999</v>
      </c>
      <c r="T35" s="119">
        <f t="shared" si="0"/>
        <v>-86863281810.769989</v>
      </c>
      <c r="U35" s="120">
        <v>114535163623.23003</v>
      </c>
      <c r="V35" s="157"/>
      <c r="W35" s="10"/>
      <c r="X35" s="10"/>
      <c r="Y35" s="10"/>
      <c r="Z35" s="14"/>
      <c r="AA35" s="10"/>
    </row>
    <row r="36" spans="1:28">
      <c r="A36" s="10"/>
      <c r="B36" s="10"/>
      <c r="C36" s="48"/>
      <c r="D36" s="14"/>
      <c r="E36" s="14"/>
      <c r="F36" s="14"/>
      <c r="G36" s="374"/>
      <c r="H36" s="374"/>
      <c r="I36" s="374"/>
      <c r="J36" s="374"/>
      <c r="K36" s="374"/>
      <c r="L36" s="374"/>
      <c r="M36" s="374"/>
      <c r="N36" s="57"/>
      <c r="O36" s="414"/>
      <c r="P36" s="116"/>
      <c r="Q36" s="391"/>
      <c r="R36" s="119"/>
      <c r="S36" s="123"/>
      <c r="T36" s="119"/>
      <c r="U36" s="120"/>
      <c r="V36" s="157"/>
      <c r="W36" s="10"/>
      <c r="X36" s="10"/>
      <c r="Y36" s="10"/>
      <c r="Z36" s="14"/>
      <c r="AA36" s="10"/>
    </row>
    <row r="37" spans="1:28">
      <c r="A37" s="10"/>
      <c r="B37" s="10"/>
      <c r="C37" s="50"/>
      <c r="D37" s="14"/>
      <c r="E37" s="14"/>
      <c r="F37" s="14"/>
      <c r="G37" s="445" t="s">
        <v>15</v>
      </c>
      <c r="H37" s="445"/>
      <c r="I37" s="445"/>
      <c r="J37" s="445"/>
      <c r="K37" s="445"/>
      <c r="L37" s="445"/>
      <c r="M37" s="445"/>
      <c r="N37" s="49"/>
      <c r="O37" s="124"/>
      <c r="P37" s="117"/>
      <c r="Q37" s="125"/>
      <c r="R37" s="119"/>
      <c r="S37" s="119">
        <f>+S35-O35</f>
        <v>33394160094.690002</v>
      </c>
      <c r="T37" s="119">
        <f t="shared" si="0"/>
        <v>0</v>
      </c>
      <c r="U37" s="120">
        <v>0</v>
      </c>
      <c r="V37" s="157"/>
      <c r="W37" s="10"/>
      <c r="X37" s="10"/>
      <c r="Y37" s="10"/>
      <c r="Z37" s="14"/>
      <c r="AA37" s="10"/>
    </row>
    <row r="38" spans="1:28" ht="12.75" customHeight="1">
      <c r="A38" s="10"/>
      <c r="B38" s="10"/>
      <c r="C38" s="51"/>
      <c r="D38" s="14"/>
      <c r="E38" s="14"/>
      <c r="F38" s="14"/>
      <c r="G38" s="14"/>
      <c r="H38" s="443" t="s">
        <v>9</v>
      </c>
      <c r="I38" s="443"/>
      <c r="J38" s="443"/>
      <c r="K38" s="443"/>
      <c r="L38" s="443"/>
      <c r="M38" s="444"/>
      <c r="N38" s="49"/>
      <c r="O38" s="416">
        <v>0</v>
      </c>
      <c r="P38" s="117"/>
      <c r="Q38" s="389">
        <v>0</v>
      </c>
      <c r="R38" s="126"/>
      <c r="S38" s="127"/>
      <c r="T38" s="119">
        <f t="shared" si="0"/>
        <v>0</v>
      </c>
      <c r="U38" s="120">
        <v>79000000</v>
      </c>
      <c r="V38" s="157"/>
      <c r="W38" s="10"/>
      <c r="X38" s="10"/>
      <c r="Y38" s="10"/>
      <c r="Z38" s="14"/>
      <c r="AA38" s="10"/>
    </row>
    <row r="39" spans="1:28" ht="12.75" customHeight="1">
      <c r="A39" s="10"/>
      <c r="B39" s="10"/>
      <c r="C39" s="51"/>
      <c r="D39" s="14"/>
      <c r="E39" s="14"/>
      <c r="F39" s="14"/>
      <c r="G39" s="14"/>
      <c r="H39" s="443" t="s">
        <v>16</v>
      </c>
      <c r="I39" s="443"/>
      <c r="J39" s="443"/>
      <c r="K39" s="443"/>
      <c r="L39" s="443"/>
      <c r="M39" s="444"/>
      <c r="N39" s="49"/>
      <c r="O39" s="416">
        <v>67487436703.25</v>
      </c>
      <c r="P39" s="117"/>
      <c r="Q39" s="389">
        <v>72123157559.009995</v>
      </c>
      <c r="R39" s="119"/>
      <c r="S39" s="119"/>
      <c r="T39" s="119">
        <f>+O39-Q39</f>
        <v>-4635720855.7599945</v>
      </c>
      <c r="U39" s="120">
        <v>698235862.25</v>
      </c>
      <c r="V39" s="157"/>
      <c r="W39" s="10"/>
      <c r="X39" s="10"/>
      <c r="Y39" s="10"/>
      <c r="Z39" s="14"/>
      <c r="AA39" s="10"/>
    </row>
    <row r="40" spans="1:28">
      <c r="A40" s="10"/>
      <c r="B40" s="10"/>
      <c r="C40" s="48"/>
      <c r="D40" s="14"/>
      <c r="E40" s="14"/>
      <c r="F40" s="14"/>
      <c r="G40" s="476" t="s">
        <v>17</v>
      </c>
      <c r="H40" s="476"/>
      <c r="I40" s="476"/>
      <c r="J40" s="476"/>
      <c r="K40" s="476"/>
      <c r="L40" s="476"/>
      <c r="M40" s="476"/>
      <c r="N40" s="52"/>
      <c r="O40" s="417">
        <f>O38+O39</f>
        <v>67487436703.25</v>
      </c>
      <c r="P40" s="216"/>
      <c r="Q40" s="390">
        <f>Q38+Q39</f>
        <v>72123157559.009995</v>
      </c>
      <c r="R40" s="119"/>
      <c r="S40" s="119"/>
      <c r="T40" s="119">
        <f t="shared" si="0"/>
        <v>-4635720855.7599945</v>
      </c>
      <c r="U40" s="120">
        <v>777235862.25</v>
      </c>
      <c r="V40" s="157"/>
      <c r="W40" s="10"/>
      <c r="X40" s="10"/>
      <c r="Y40" s="10"/>
      <c r="Z40" s="14"/>
      <c r="AA40" s="10"/>
    </row>
    <row r="41" spans="1:28">
      <c r="A41" s="10"/>
      <c r="B41" s="10"/>
      <c r="C41" s="48"/>
      <c r="D41" s="14"/>
      <c r="E41" s="14"/>
      <c r="F41" s="14"/>
      <c r="G41" s="374"/>
      <c r="H41" s="374"/>
      <c r="I41" s="374"/>
      <c r="J41" s="374"/>
      <c r="K41" s="374"/>
      <c r="L41" s="374"/>
      <c r="M41" s="374"/>
      <c r="N41" s="57"/>
      <c r="O41" s="414"/>
      <c r="P41" s="116"/>
      <c r="Q41" s="388"/>
      <c r="R41" s="119"/>
      <c r="S41" s="119"/>
      <c r="T41" s="119"/>
      <c r="U41" s="120"/>
      <c r="V41" s="157"/>
      <c r="W41" s="10"/>
      <c r="X41" s="10"/>
      <c r="Y41" s="10"/>
      <c r="Z41" s="14"/>
      <c r="AA41" s="10"/>
    </row>
    <row r="42" spans="1:28">
      <c r="A42" s="10"/>
      <c r="B42" s="10"/>
      <c r="C42" s="50"/>
      <c r="D42" s="14"/>
      <c r="E42" s="14"/>
      <c r="F42" s="14"/>
      <c r="G42" s="445" t="s">
        <v>18</v>
      </c>
      <c r="H42" s="445"/>
      <c r="I42" s="445"/>
      <c r="J42" s="445"/>
      <c r="K42" s="445"/>
      <c r="L42" s="445"/>
      <c r="M42" s="445"/>
      <c r="N42" s="49"/>
      <c r="O42" s="124"/>
      <c r="P42" s="117"/>
      <c r="Q42" s="125"/>
      <c r="R42" s="119"/>
      <c r="S42" s="119"/>
      <c r="T42" s="119">
        <f t="shared" si="0"/>
        <v>0</v>
      </c>
      <c r="U42" s="120">
        <v>0</v>
      </c>
      <c r="V42" s="157"/>
      <c r="W42" s="10"/>
      <c r="X42" s="10"/>
      <c r="Y42" s="10"/>
      <c r="Z42" s="14"/>
      <c r="AA42" s="10"/>
    </row>
    <row r="43" spans="1:28" ht="12.75" customHeight="1">
      <c r="A43" s="10"/>
      <c r="B43" s="10"/>
      <c r="C43" s="51"/>
      <c r="D43" s="14"/>
      <c r="E43" s="14"/>
      <c r="F43" s="14"/>
      <c r="G43" s="14"/>
      <c r="H43" s="443" t="s">
        <v>19</v>
      </c>
      <c r="I43" s="443"/>
      <c r="J43" s="443"/>
      <c r="K43" s="443"/>
      <c r="L43" s="443"/>
      <c r="M43" s="444"/>
      <c r="N43" s="49"/>
      <c r="O43" s="415">
        <v>623415161111</v>
      </c>
      <c r="P43" s="117"/>
      <c r="Q43" s="375">
        <v>622211199111</v>
      </c>
      <c r="R43" s="119"/>
      <c r="S43" s="119"/>
      <c r="T43" s="119">
        <f t="shared" si="0"/>
        <v>1203962000</v>
      </c>
      <c r="U43" s="120">
        <v>850011104.00300598</v>
      </c>
      <c r="V43" s="157"/>
      <c r="W43" s="10"/>
      <c r="X43" s="10"/>
      <c r="Y43" s="10"/>
      <c r="Z43" s="81"/>
      <c r="AA43" s="68"/>
      <c r="AB43" s="70"/>
    </row>
    <row r="44" spans="1:28" ht="12.75" customHeight="1">
      <c r="A44" s="10"/>
      <c r="B44" s="10"/>
      <c r="C44" s="51"/>
      <c r="D44" s="14"/>
      <c r="E44" s="14"/>
      <c r="F44" s="14"/>
      <c r="G44" s="14"/>
      <c r="H44" s="443" t="s">
        <v>20</v>
      </c>
      <c r="I44" s="443"/>
      <c r="J44" s="443"/>
      <c r="K44" s="443"/>
      <c r="L44" s="443"/>
      <c r="M44" s="444"/>
      <c r="N44" s="49"/>
      <c r="O44" s="415">
        <v>355786501877.09003</v>
      </c>
      <c r="P44" s="117"/>
      <c r="Q44" s="375">
        <v>334945530630.12</v>
      </c>
      <c r="R44" s="119"/>
      <c r="S44" s="119"/>
      <c r="T44" s="119">
        <f t="shared" si="0"/>
        <v>20840971246.970032</v>
      </c>
      <c r="U44" s="120">
        <v>24691168321.995544</v>
      </c>
      <c r="V44" s="157"/>
      <c r="W44" s="10"/>
      <c r="X44" s="10"/>
      <c r="Y44" s="10"/>
      <c r="Z44" s="81"/>
      <c r="AA44" s="68"/>
      <c r="AB44" s="70"/>
    </row>
    <row r="45" spans="1:28" ht="12.75" customHeight="1">
      <c r="A45" s="10"/>
      <c r="B45" s="10"/>
      <c r="C45" s="51"/>
      <c r="D45" s="14"/>
      <c r="E45" s="14"/>
      <c r="F45" s="14"/>
      <c r="G45" s="14"/>
      <c r="H45" s="443" t="s">
        <v>21</v>
      </c>
      <c r="I45" s="443"/>
      <c r="J45" s="443"/>
      <c r="K45" s="443"/>
      <c r="L45" s="443"/>
      <c r="M45" s="444"/>
      <c r="N45" s="49"/>
      <c r="O45" s="415">
        <v>891057208724.68005</v>
      </c>
      <c r="P45" s="117"/>
      <c r="Q45" s="375">
        <v>860849264231.05005</v>
      </c>
      <c r="R45" s="119"/>
      <c r="S45" s="119"/>
      <c r="T45" s="119">
        <f t="shared" si="0"/>
        <v>30207944493.630005</v>
      </c>
      <c r="U45" s="120">
        <v>43070718423</v>
      </c>
      <c r="V45" s="157"/>
      <c r="W45" s="10"/>
      <c r="X45" s="10"/>
      <c r="Y45" s="10"/>
      <c r="Z45" s="81"/>
      <c r="AA45" s="68"/>
      <c r="AB45" s="70"/>
    </row>
    <row r="46" spans="1:28" ht="12.75" customHeight="1">
      <c r="A46" s="10"/>
      <c r="B46" s="10"/>
      <c r="C46" s="51"/>
      <c r="D46" s="14"/>
      <c r="E46" s="14"/>
      <c r="F46" s="14"/>
      <c r="G46" s="14"/>
      <c r="H46" s="443" t="s">
        <v>80</v>
      </c>
      <c r="I46" s="443"/>
      <c r="J46" s="443"/>
      <c r="K46" s="443"/>
      <c r="L46" s="443"/>
      <c r="M46" s="444"/>
      <c r="N46" s="49"/>
      <c r="O46" s="415">
        <v>2115553110231.1501</v>
      </c>
      <c r="P46" s="117"/>
      <c r="Q46" s="375">
        <v>1988057457398.3401</v>
      </c>
      <c r="R46" s="119"/>
      <c r="S46" s="119"/>
      <c r="T46" s="119">
        <f t="shared" si="0"/>
        <v>127495652832.81006</v>
      </c>
      <c r="U46" s="120">
        <v>126603930789.00208</v>
      </c>
      <c r="V46" s="157"/>
      <c r="W46" s="10"/>
      <c r="X46" s="10"/>
      <c r="Y46" s="10"/>
      <c r="Z46" s="81"/>
      <c r="AA46" s="68"/>
      <c r="AB46" s="70"/>
    </row>
    <row r="47" spans="1:28" ht="12.75" customHeight="1">
      <c r="A47" s="10"/>
      <c r="B47" s="10"/>
      <c r="C47" s="51"/>
      <c r="D47" s="14"/>
      <c r="E47" s="14"/>
      <c r="F47" s="14"/>
      <c r="G47" s="14"/>
      <c r="H47" s="443" t="s">
        <v>22</v>
      </c>
      <c r="I47" s="443"/>
      <c r="J47" s="443"/>
      <c r="K47" s="443"/>
      <c r="L47" s="443"/>
      <c r="M47" s="444"/>
      <c r="N47" s="49"/>
      <c r="O47" s="415">
        <v>30994280421.610001</v>
      </c>
      <c r="P47" s="117"/>
      <c r="Q47" s="375">
        <v>29831118274.110001</v>
      </c>
      <c r="R47" s="119"/>
      <c r="S47" s="119"/>
      <c r="T47" s="119">
        <f t="shared" si="0"/>
        <v>1163162147.5</v>
      </c>
      <c r="U47" s="120">
        <v>8969057799.9962082</v>
      </c>
      <c r="V47" s="157"/>
      <c r="W47" s="10"/>
      <c r="X47" s="10"/>
      <c r="Y47" s="10"/>
      <c r="Z47" s="81"/>
      <c r="AA47" s="68"/>
      <c r="AB47" s="70"/>
    </row>
    <row r="48" spans="1:28" ht="12.75" customHeight="1">
      <c r="A48" s="10"/>
      <c r="B48" s="10"/>
      <c r="C48" s="51"/>
      <c r="D48" s="14"/>
      <c r="E48" s="14"/>
      <c r="F48" s="14"/>
      <c r="G48" s="14"/>
      <c r="H48" s="443" t="s">
        <v>23</v>
      </c>
      <c r="I48" s="443"/>
      <c r="J48" s="443"/>
      <c r="K48" s="443"/>
      <c r="L48" s="443"/>
      <c r="M48" s="444"/>
      <c r="N48" s="49"/>
      <c r="O48" s="415">
        <v>47201469715.590004</v>
      </c>
      <c r="P48" s="117"/>
      <c r="Q48" s="375">
        <v>46411292715.590004</v>
      </c>
      <c r="R48" s="119"/>
      <c r="S48" s="119"/>
      <c r="T48" s="119">
        <f t="shared" si="0"/>
        <v>790177000</v>
      </c>
      <c r="U48" s="120">
        <v>-1989830000</v>
      </c>
      <c r="V48" s="157"/>
      <c r="W48" s="10"/>
      <c r="X48" s="10"/>
      <c r="Y48" s="10"/>
      <c r="Z48" s="81"/>
      <c r="AA48" s="10"/>
      <c r="AB48" s="70"/>
    </row>
    <row r="49" spans="1:29">
      <c r="A49" s="10"/>
      <c r="B49" s="10"/>
      <c r="C49" s="51"/>
      <c r="D49" s="14"/>
      <c r="E49" s="14"/>
      <c r="F49" s="14"/>
      <c r="G49" s="14"/>
      <c r="H49" s="443" t="s">
        <v>183</v>
      </c>
      <c r="I49" s="443"/>
      <c r="J49" s="443"/>
      <c r="K49" s="443"/>
      <c r="L49" s="443"/>
      <c r="M49" s="444"/>
      <c r="N49" s="49"/>
      <c r="O49" s="415">
        <v>-1695027223974.3201</v>
      </c>
      <c r="P49" s="420"/>
      <c r="Q49" s="393">
        <v>-1714835809477.75</v>
      </c>
      <c r="R49" s="119"/>
      <c r="S49" s="119"/>
      <c r="T49" s="119">
        <f t="shared" si="0"/>
        <v>19808585503.429932</v>
      </c>
      <c r="U49" s="120"/>
      <c r="V49" s="157"/>
      <c r="W49" s="10"/>
      <c r="X49" s="10"/>
      <c r="Y49" s="10"/>
      <c r="Z49" s="81"/>
      <c r="AA49" s="10"/>
      <c r="AB49" s="70"/>
    </row>
    <row r="50" spans="1:29">
      <c r="A50" s="10"/>
      <c r="B50" s="10"/>
      <c r="C50" s="48"/>
      <c r="D50" s="14"/>
      <c r="E50" s="14"/>
      <c r="F50" s="14"/>
      <c r="G50" s="476" t="s">
        <v>24</v>
      </c>
      <c r="H50" s="476"/>
      <c r="I50" s="476"/>
      <c r="J50" s="476"/>
      <c r="K50" s="476"/>
      <c r="L50" s="476"/>
      <c r="M50" s="476"/>
      <c r="N50" s="52"/>
      <c r="O50" s="417">
        <f>SUM(O43:O49)</f>
        <v>2368980508106.7998</v>
      </c>
      <c r="P50" s="216"/>
      <c r="Q50" s="390">
        <f>SUM(Q43:Q49)</f>
        <v>2167470052882.4595</v>
      </c>
      <c r="R50" s="119"/>
      <c r="S50" s="119"/>
      <c r="T50" s="119">
        <f t="shared" si="0"/>
        <v>201510455224.34033</v>
      </c>
      <c r="U50" s="120">
        <v>202195056437.99658</v>
      </c>
      <c r="V50" s="157"/>
      <c r="W50" s="10"/>
      <c r="X50" s="10"/>
      <c r="Y50" s="10"/>
      <c r="Z50" s="81"/>
      <c r="AA50" s="10"/>
      <c r="AB50" s="205"/>
    </row>
    <row r="51" spans="1:29">
      <c r="A51" s="10"/>
      <c r="B51" s="10"/>
      <c r="C51" s="53"/>
      <c r="D51" s="14"/>
      <c r="E51" s="14"/>
      <c r="F51" s="14"/>
      <c r="G51" s="445"/>
      <c r="H51" s="445"/>
      <c r="I51" s="445"/>
      <c r="J51" s="445"/>
      <c r="K51" s="445"/>
      <c r="L51" s="445"/>
      <c r="M51" s="445"/>
      <c r="N51" s="49"/>
      <c r="O51" s="124"/>
      <c r="P51" s="117"/>
      <c r="Q51" s="125"/>
      <c r="R51" s="119"/>
      <c r="S51" s="119"/>
      <c r="T51" s="119">
        <f t="shared" si="0"/>
        <v>0</v>
      </c>
      <c r="U51" s="120">
        <v>0</v>
      </c>
      <c r="V51" s="157"/>
      <c r="W51" s="10"/>
      <c r="X51" s="10"/>
      <c r="Y51" s="10"/>
      <c r="Z51" s="14"/>
      <c r="AA51" s="10"/>
      <c r="AB51" s="71"/>
    </row>
    <row r="52" spans="1:29">
      <c r="A52" s="10"/>
      <c r="B52" s="10"/>
      <c r="C52" s="50"/>
      <c r="D52" s="54"/>
      <c r="E52" s="54"/>
      <c r="F52" s="54"/>
      <c r="G52" s="445" t="s">
        <v>25</v>
      </c>
      <c r="H52" s="445"/>
      <c r="I52" s="445"/>
      <c r="J52" s="445"/>
      <c r="K52" s="445"/>
      <c r="L52" s="445"/>
      <c r="M52" s="445"/>
      <c r="N52" s="49"/>
      <c r="O52" s="124"/>
      <c r="P52" s="117"/>
      <c r="Q52" s="125"/>
      <c r="R52" s="119"/>
      <c r="S52" s="119"/>
      <c r="T52" s="119">
        <f t="shared" si="0"/>
        <v>0</v>
      </c>
      <c r="U52" s="120">
        <v>0</v>
      </c>
      <c r="V52" s="157"/>
      <c r="W52" s="10"/>
      <c r="X52" s="10"/>
      <c r="Y52" s="10"/>
      <c r="Z52" s="14"/>
      <c r="AA52" s="10"/>
    </row>
    <row r="53" spans="1:29" ht="12.75" customHeight="1">
      <c r="A53" s="10"/>
      <c r="B53" s="10"/>
      <c r="C53" s="51"/>
      <c r="D53" s="14"/>
      <c r="E53" s="14"/>
      <c r="F53" s="14"/>
      <c r="G53" s="14"/>
      <c r="H53" s="443" t="s">
        <v>81</v>
      </c>
      <c r="I53" s="443"/>
      <c r="J53" s="443"/>
      <c r="K53" s="443"/>
      <c r="L53" s="443"/>
      <c r="M53" s="444"/>
      <c r="N53" s="49"/>
      <c r="O53" s="416">
        <v>9081006201.7000008</v>
      </c>
      <c r="P53" s="117"/>
      <c r="Q53" s="389">
        <v>9022506201.7000008</v>
      </c>
      <c r="R53" s="119"/>
      <c r="S53" s="119"/>
      <c r="T53" s="119"/>
      <c r="U53" s="120"/>
      <c r="V53" s="157"/>
      <c r="W53" s="10"/>
      <c r="X53" s="10"/>
      <c r="Y53" s="10"/>
      <c r="Z53" s="14"/>
      <c r="AA53" s="10"/>
      <c r="AB53" s="335"/>
    </row>
    <row r="54" spans="1:29" ht="12.75" customHeight="1">
      <c r="A54" s="10"/>
      <c r="B54" s="10"/>
      <c r="C54" s="51"/>
      <c r="D54" s="14"/>
      <c r="E54" s="14"/>
      <c r="F54" s="14"/>
      <c r="G54" s="14"/>
      <c r="H54" s="443" t="s">
        <v>184</v>
      </c>
      <c r="I54" s="443"/>
      <c r="J54" s="443"/>
      <c r="K54" s="443"/>
      <c r="L54" s="443"/>
      <c r="M54" s="444"/>
      <c r="N54" s="49"/>
      <c r="O54" s="376">
        <v>-6606681139.5600004</v>
      </c>
      <c r="P54" s="420"/>
      <c r="Q54" s="377">
        <v>-6073341290</v>
      </c>
      <c r="R54" s="119"/>
      <c r="S54" s="119"/>
      <c r="T54" s="119"/>
      <c r="U54" s="120"/>
      <c r="V54" s="157"/>
      <c r="W54" s="10"/>
      <c r="X54" s="10"/>
      <c r="Y54" s="10"/>
      <c r="Z54" s="14"/>
      <c r="AA54" s="10"/>
      <c r="AC54" s="4"/>
    </row>
    <row r="55" spans="1:29" ht="12.75" customHeight="1">
      <c r="A55" s="10"/>
      <c r="B55" s="10"/>
      <c r="C55" s="51"/>
      <c r="D55" s="14"/>
      <c r="E55" s="14"/>
      <c r="F55" s="14"/>
      <c r="G55" s="14"/>
      <c r="H55" s="443" t="s">
        <v>82</v>
      </c>
      <c r="I55" s="443"/>
      <c r="J55" s="443"/>
      <c r="K55" s="443"/>
      <c r="L55" s="443"/>
      <c r="M55" s="444"/>
      <c r="N55" s="49"/>
      <c r="O55" s="412">
        <v>61774234586.879997</v>
      </c>
      <c r="P55" s="117"/>
      <c r="Q55" s="389">
        <v>12208333080.35</v>
      </c>
      <c r="R55" s="119"/>
      <c r="S55" s="119"/>
      <c r="T55" s="119">
        <f t="shared" si="0"/>
        <v>49565901506.529999</v>
      </c>
      <c r="U55" s="120"/>
      <c r="V55" s="157"/>
      <c r="W55" s="10"/>
      <c r="X55" s="10"/>
      <c r="Y55" s="10"/>
      <c r="Z55" s="14"/>
      <c r="AA55" s="10"/>
      <c r="AB55" s="217"/>
      <c r="AC55" s="233"/>
    </row>
    <row r="56" spans="1:29" ht="12.75" customHeight="1">
      <c r="A56" s="10"/>
      <c r="B56" s="10"/>
      <c r="C56" s="51"/>
      <c r="D56" s="14"/>
      <c r="E56" s="14"/>
      <c r="F56" s="14"/>
      <c r="G56" s="14"/>
      <c r="H56" s="443" t="s">
        <v>185</v>
      </c>
      <c r="I56" s="443"/>
      <c r="J56" s="443"/>
      <c r="K56" s="443"/>
      <c r="L56" s="443"/>
      <c r="M56" s="444"/>
      <c r="N56" s="49"/>
      <c r="O56" s="412">
        <f>'[1]Kertas Kerja'!L48</f>
        <v>-28004013782</v>
      </c>
      <c r="P56" s="117"/>
      <c r="Q56" s="377">
        <v>-1172998158</v>
      </c>
      <c r="R56" s="119"/>
      <c r="S56" s="119"/>
      <c r="T56" s="119"/>
      <c r="U56" s="120"/>
      <c r="V56" s="157"/>
      <c r="W56" s="10"/>
      <c r="X56" s="10"/>
      <c r="Y56" s="10"/>
      <c r="Z56" s="14"/>
      <c r="AA56" s="10"/>
      <c r="AB56" s="232"/>
      <c r="AC56" s="4"/>
    </row>
    <row r="57" spans="1:29">
      <c r="A57" s="10"/>
      <c r="B57" s="10"/>
      <c r="C57" s="48"/>
      <c r="D57" s="14"/>
      <c r="E57" s="14"/>
      <c r="F57" s="14"/>
      <c r="G57" s="476" t="s">
        <v>26</v>
      </c>
      <c r="H57" s="476"/>
      <c r="I57" s="476"/>
      <c r="J57" s="476"/>
      <c r="K57" s="476"/>
      <c r="L57" s="476"/>
      <c r="M57" s="476"/>
      <c r="N57" s="52"/>
      <c r="O57" s="417">
        <f>SUM(O53:O56)</f>
        <v>36244545867.019997</v>
      </c>
      <c r="P57" s="216"/>
      <c r="Q57" s="390">
        <f>SUM(Q53:Q56)</f>
        <v>13984499834.050001</v>
      </c>
      <c r="R57" s="119"/>
      <c r="S57" s="119"/>
      <c r="T57" s="119">
        <f t="shared" si="0"/>
        <v>22260046032.969994</v>
      </c>
      <c r="U57" s="120">
        <v>-43204440</v>
      </c>
      <c r="V57" s="157"/>
      <c r="W57" s="10"/>
      <c r="X57" s="10"/>
      <c r="Y57" s="10"/>
      <c r="Z57" s="14"/>
      <c r="AA57" s="10"/>
      <c r="AB57" s="205"/>
      <c r="AC57" s="4"/>
    </row>
    <row r="58" spans="1:29">
      <c r="A58" s="10"/>
      <c r="B58" s="10"/>
      <c r="C58" s="48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49"/>
      <c r="O58" s="124"/>
      <c r="P58" s="117"/>
      <c r="Q58" s="125"/>
      <c r="R58" s="119"/>
      <c r="S58" s="119"/>
      <c r="T58" s="119">
        <f t="shared" si="0"/>
        <v>0</v>
      </c>
      <c r="U58" s="120">
        <v>0</v>
      </c>
      <c r="V58" s="157"/>
      <c r="W58" s="10"/>
      <c r="X58" s="10"/>
      <c r="Y58" s="10"/>
      <c r="Z58" s="14"/>
      <c r="AA58" s="10"/>
    </row>
    <row r="59" spans="1:29" ht="13.5" thickBot="1">
      <c r="A59" s="10"/>
      <c r="B59" s="10"/>
      <c r="C59" s="58"/>
      <c r="D59" s="18"/>
      <c r="E59" s="18"/>
      <c r="F59" s="473" t="s">
        <v>27</v>
      </c>
      <c r="G59" s="473"/>
      <c r="H59" s="473"/>
      <c r="I59" s="473"/>
      <c r="J59" s="473"/>
      <c r="K59" s="473"/>
      <c r="L59" s="473"/>
      <c r="M59" s="474"/>
      <c r="N59" s="59"/>
      <c r="O59" s="175">
        <f>O57+O50+O40+O35</f>
        <v>2633860508464.3999</v>
      </c>
      <c r="P59" s="421"/>
      <c r="Q59" s="378">
        <f>Q57+Q50+Q40+Q35</f>
        <v>2501589009873.6196</v>
      </c>
      <c r="R59" s="119"/>
      <c r="S59" s="119"/>
      <c r="T59" s="119">
        <f t="shared" si="0"/>
        <v>132271498590.78027</v>
      </c>
      <c r="U59" s="120">
        <v>317464251483.47656</v>
      </c>
      <c r="V59" s="157"/>
      <c r="W59" s="10"/>
      <c r="X59" s="10"/>
      <c r="Y59" s="10"/>
      <c r="Z59" s="14"/>
      <c r="AA59" s="10"/>
    </row>
    <row r="60" spans="1:29">
      <c r="A60" s="10"/>
      <c r="B60" s="10"/>
      <c r="C60" s="48"/>
      <c r="D60" s="14"/>
      <c r="E60" s="14"/>
      <c r="F60" s="379"/>
      <c r="G60" s="379"/>
      <c r="H60" s="379"/>
      <c r="I60" s="379"/>
      <c r="J60" s="379"/>
      <c r="K60" s="379"/>
      <c r="L60" s="379"/>
      <c r="M60" s="379"/>
      <c r="N60" s="49"/>
      <c r="O60" s="414"/>
      <c r="P60" s="117"/>
      <c r="Q60" s="388"/>
      <c r="R60" s="119"/>
      <c r="S60" s="119"/>
      <c r="T60" s="119"/>
      <c r="U60" s="120"/>
      <c r="V60" s="157"/>
      <c r="W60" s="10"/>
      <c r="X60" s="10"/>
      <c r="Y60" s="10"/>
      <c r="Z60" s="14"/>
      <c r="AA60" s="10"/>
    </row>
    <row r="61" spans="1:29">
      <c r="A61" s="10"/>
      <c r="B61" s="10"/>
      <c r="C61" s="50"/>
      <c r="D61" s="54"/>
      <c r="E61" s="54"/>
      <c r="F61" s="445" t="s">
        <v>28</v>
      </c>
      <c r="G61" s="445"/>
      <c r="H61" s="445"/>
      <c r="I61" s="445"/>
      <c r="J61" s="445"/>
      <c r="K61" s="445"/>
      <c r="L61" s="445"/>
      <c r="M61" s="445"/>
      <c r="N61" s="49"/>
      <c r="O61" s="124"/>
      <c r="P61" s="117"/>
      <c r="Q61" s="125"/>
      <c r="R61" s="119"/>
      <c r="S61" s="119"/>
      <c r="T61" s="119">
        <f t="shared" si="0"/>
        <v>0</v>
      </c>
      <c r="U61" s="120">
        <v>0</v>
      </c>
      <c r="V61" s="157"/>
      <c r="W61" s="10"/>
      <c r="X61" s="10"/>
      <c r="Y61" s="10"/>
      <c r="Z61" s="14"/>
      <c r="AA61" s="10"/>
    </row>
    <row r="62" spans="1:29">
      <c r="A62" s="10"/>
      <c r="B62" s="10"/>
      <c r="C62" s="50"/>
      <c r="D62" s="54"/>
      <c r="E62" s="54"/>
      <c r="F62" s="54"/>
      <c r="G62" s="445" t="s">
        <v>29</v>
      </c>
      <c r="H62" s="445"/>
      <c r="I62" s="445"/>
      <c r="J62" s="445"/>
      <c r="K62" s="445"/>
      <c r="L62" s="445"/>
      <c r="M62" s="445"/>
      <c r="N62" s="49"/>
      <c r="O62" s="124"/>
      <c r="P62" s="117"/>
      <c r="Q62" s="125"/>
      <c r="R62" s="119"/>
      <c r="S62" s="119"/>
      <c r="T62" s="119">
        <f t="shared" si="0"/>
        <v>0</v>
      </c>
      <c r="U62" s="120">
        <v>0</v>
      </c>
      <c r="V62" s="157"/>
      <c r="W62" s="10"/>
      <c r="X62" s="10"/>
      <c r="Y62" s="10"/>
      <c r="Z62" s="14"/>
      <c r="AA62" s="10"/>
    </row>
    <row r="63" spans="1:29">
      <c r="A63" s="10"/>
      <c r="B63" s="10"/>
      <c r="C63" s="50"/>
      <c r="D63" s="54"/>
      <c r="E63" s="54"/>
      <c r="F63" s="54"/>
      <c r="G63" s="261"/>
      <c r="H63" s="443" t="s">
        <v>149</v>
      </c>
      <c r="I63" s="443"/>
      <c r="J63" s="443"/>
      <c r="K63" s="443"/>
      <c r="L63" s="443"/>
      <c r="M63" s="444"/>
      <c r="N63" s="49"/>
      <c r="O63" s="124">
        <v>0</v>
      </c>
      <c r="P63" s="117"/>
      <c r="Q63" s="125">
        <v>0</v>
      </c>
      <c r="R63" s="119"/>
      <c r="S63" s="119"/>
      <c r="T63" s="119"/>
      <c r="U63" s="120"/>
      <c r="V63" s="157"/>
      <c r="W63" s="10"/>
      <c r="X63" s="10"/>
      <c r="Y63" s="10"/>
      <c r="Z63" s="14"/>
      <c r="AA63" s="10"/>
    </row>
    <row r="64" spans="1:29" ht="12.75" customHeight="1">
      <c r="A64" s="10"/>
      <c r="B64" s="10"/>
      <c r="C64" s="50"/>
      <c r="D64" s="54"/>
      <c r="E64" s="54"/>
      <c r="F64" s="54"/>
      <c r="G64" s="261"/>
      <c r="H64" s="443" t="s">
        <v>111</v>
      </c>
      <c r="I64" s="443"/>
      <c r="J64" s="443"/>
      <c r="K64" s="443"/>
      <c r="L64" s="443"/>
      <c r="M64" s="444"/>
      <c r="N64" s="49"/>
      <c r="O64" s="416">
        <v>183061374.5</v>
      </c>
      <c r="P64" s="117"/>
      <c r="Q64" s="389">
        <v>221423254.00999999</v>
      </c>
      <c r="R64" s="119"/>
      <c r="S64" s="119"/>
      <c r="T64" s="119"/>
      <c r="U64" s="120"/>
      <c r="V64" s="157"/>
      <c r="W64" s="10"/>
      <c r="X64" s="10"/>
      <c r="Y64" s="10"/>
      <c r="Z64" s="14"/>
      <c r="AA64" s="10"/>
    </row>
    <row r="65" spans="1:28" ht="12.75" customHeight="1">
      <c r="A65" s="10"/>
      <c r="B65" s="10"/>
      <c r="C65" s="51"/>
      <c r="D65" s="14"/>
      <c r="E65" s="14"/>
      <c r="F65" s="14"/>
      <c r="G65" s="14"/>
      <c r="H65" s="443" t="s">
        <v>133</v>
      </c>
      <c r="I65" s="443"/>
      <c r="J65" s="443"/>
      <c r="K65" s="443"/>
      <c r="L65" s="443"/>
      <c r="M65" s="444"/>
      <c r="N65" s="49"/>
      <c r="O65" s="423">
        <v>19668149204</v>
      </c>
      <c r="P65" s="117"/>
      <c r="Q65" s="375">
        <v>20016502087</v>
      </c>
      <c r="R65" s="119"/>
      <c r="S65" s="119"/>
      <c r="T65" s="119">
        <f t="shared" si="0"/>
        <v>-348352883</v>
      </c>
      <c r="U65" s="120">
        <v>0</v>
      </c>
      <c r="V65" s="157"/>
      <c r="W65" s="10"/>
      <c r="X65" s="10"/>
      <c r="Y65" s="10"/>
      <c r="Z65" s="14"/>
      <c r="AA65" s="10"/>
      <c r="AB65" s="70"/>
    </row>
    <row r="66" spans="1:28" ht="12.75" customHeight="1">
      <c r="A66" s="10"/>
      <c r="B66" s="10"/>
      <c r="C66" s="51"/>
      <c r="D66" s="14"/>
      <c r="E66" s="14"/>
      <c r="F66" s="14"/>
      <c r="G66" s="14"/>
      <c r="H66" s="443" t="s">
        <v>150</v>
      </c>
      <c r="I66" s="443"/>
      <c r="J66" s="443"/>
      <c r="K66" s="443"/>
      <c r="L66" s="443"/>
      <c r="M66" s="444"/>
      <c r="N66" s="49"/>
      <c r="O66" s="416">
        <v>4654213890</v>
      </c>
      <c r="P66" s="117"/>
      <c r="Q66" s="389">
        <v>1107144020</v>
      </c>
      <c r="R66" s="119"/>
      <c r="S66" s="119"/>
      <c r="T66" s="119"/>
      <c r="U66" s="120"/>
      <c r="V66" s="157"/>
      <c r="W66" s="10"/>
      <c r="X66" s="10"/>
      <c r="Y66" s="10"/>
      <c r="Z66" s="14"/>
      <c r="AA66" s="10"/>
    </row>
    <row r="67" spans="1:28">
      <c r="A67" s="10"/>
      <c r="B67" s="10"/>
      <c r="C67" s="48"/>
      <c r="D67" s="14"/>
      <c r="E67" s="14"/>
      <c r="F67" s="14"/>
      <c r="G67" s="476" t="s">
        <v>30</v>
      </c>
      <c r="H67" s="476"/>
      <c r="I67" s="476"/>
      <c r="J67" s="476"/>
      <c r="K67" s="476"/>
      <c r="L67" s="476"/>
      <c r="M67" s="476"/>
      <c r="N67" s="52"/>
      <c r="O67" s="417">
        <f>SUM(O63:O66)</f>
        <v>24505424468.5</v>
      </c>
      <c r="P67" s="216"/>
      <c r="Q67" s="390">
        <f>SUM(Q63:Q66)</f>
        <v>21345069361.009998</v>
      </c>
      <c r="R67" s="119"/>
      <c r="S67" s="119"/>
      <c r="T67" s="119">
        <f t="shared" si="0"/>
        <v>3160355107.4900017</v>
      </c>
      <c r="U67" s="120">
        <v>-2718551635.7399998</v>
      </c>
      <c r="V67" s="157"/>
      <c r="W67" s="10"/>
      <c r="X67" s="10"/>
      <c r="Y67" s="10"/>
      <c r="Z67" s="14"/>
      <c r="AA67" s="10"/>
    </row>
    <row r="68" spans="1:28">
      <c r="A68" s="10"/>
      <c r="B68" s="10"/>
      <c r="C68" s="48"/>
      <c r="D68" s="14"/>
      <c r="E68" s="14"/>
      <c r="F68" s="14"/>
      <c r="G68" s="374"/>
      <c r="H68" s="374"/>
      <c r="I68" s="374"/>
      <c r="J68" s="374"/>
      <c r="K68" s="374"/>
      <c r="L68" s="374"/>
      <c r="M68" s="374"/>
      <c r="N68" s="57"/>
      <c r="O68" s="414"/>
      <c r="P68" s="116"/>
      <c r="Q68" s="391"/>
      <c r="R68" s="119"/>
      <c r="S68" s="119"/>
      <c r="T68" s="119"/>
      <c r="U68" s="120"/>
      <c r="V68" s="157"/>
      <c r="W68" s="10"/>
      <c r="X68" s="10"/>
      <c r="Y68" s="10"/>
      <c r="Z68" s="14"/>
      <c r="AA68" s="10"/>
    </row>
    <row r="69" spans="1:28">
      <c r="A69" s="10"/>
      <c r="B69" s="10"/>
      <c r="C69" s="50"/>
      <c r="D69" s="54"/>
      <c r="E69" s="54"/>
      <c r="F69" s="54"/>
      <c r="G69" s="445" t="s">
        <v>31</v>
      </c>
      <c r="H69" s="445"/>
      <c r="I69" s="445"/>
      <c r="J69" s="445"/>
      <c r="K69" s="445"/>
      <c r="L69" s="445"/>
      <c r="M69" s="445"/>
      <c r="N69" s="49"/>
      <c r="O69" s="124"/>
      <c r="P69" s="117"/>
      <c r="Q69" s="125"/>
      <c r="R69" s="119"/>
      <c r="S69" s="119"/>
      <c r="T69" s="119">
        <f t="shared" si="0"/>
        <v>0</v>
      </c>
      <c r="U69" s="120">
        <v>0</v>
      </c>
      <c r="V69" s="157"/>
      <c r="W69" s="10"/>
      <c r="X69" s="10"/>
      <c r="Y69" s="10"/>
      <c r="Z69" s="14"/>
      <c r="AA69" s="10"/>
    </row>
    <row r="70" spans="1:28">
      <c r="A70" s="10"/>
      <c r="B70" s="10"/>
      <c r="C70" s="51"/>
      <c r="D70" s="14"/>
      <c r="E70" s="14"/>
      <c r="F70" s="14"/>
      <c r="G70" s="14"/>
      <c r="H70" s="443" t="s">
        <v>114</v>
      </c>
      <c r="I70" s="443"/>
      <c r="J70" s="443"/>
      <c r="K70" s="443"/>
      <c r="L70" s="443"/>
      <c r="M70" s="444"/>
      <c r="N70" s="49"/>
      <c r="O70" s="416">
        <v>0</v>
      </c>
      <c r="P70" s="117"/>
      <c r="Q70" s="371">
        <v>0</v>
      </c>
      <c r="R70" s="119"/>
      <c r="S70" s="119"/>
      <c r="T70" s="119">
        <f t="shared" si="0"/>
        <v>0</v>
      </c>
      <c r="U70" s="120">
        <v>6652285422.8799992</v>
      </c>
      <c r="V70" s="157"/>
      <c r="W70" s="10"/>
      <c r="X70" s="10"/>
      <c r="Y70" s="10"/>
      <c r="Z70" s="14"/>
      <c r="AA70" s="10"/>
    </row>
    <row r="71" spans="1:28">
      <c r="A71" s="10"/>
      <c r="B71" s="10"/>
      <c r="C71" s="48"/>
      <c r="D71" s="14"/>
      <c r="E71" s="14"/>
      <c r="F71" s="14"/>
      <c r="G71" s="54"/>
      <c r="H71" s="54"/>
      <c r="I71" s="54"/>
      <c r="J71" s="54"/>
      <c r="K71" s="54"/>
      <c r="L71" s="54"/>
      <c r="M71" s="54"/>
      <c r="N71" s="57"/>
      <c r="O71" s="129"/>
      <c r="P71" s="116"/>
      <c r="Q71" s="380"/>
      <c r="R71" s="119"/>
      <c r="S71" s="119"/>
      <c r="T71" s="119">
        <f t="shared" si="0"/>
        <v>0</v>
      </c>
      <c r="U71" s="120">
        <v>0</v>
      </c>
      <c r="V71" s="157"/>
      <c r="W71" s="10"/>
      <c r="X71" s="10"/>
      <c r="Y71" s="10"/>
      <c r="Z71" s="14"/>
      <c r="AA71" s="10"/>
    </row>
    <row r="72" spans="1:28" ht="13.5" thickBot="1">
      <c r="A72" s="10"/>
      <c r="B72" s="10"/>
      <c r="C72" s="58"/>
      <c r="D72" s="18"/>
      <c r="E72" s="18"/>
      <c r="F72" s="473" t="s">
        <v>32</v>
      </c>
      <c r="G72" s="473"/>
      <c r="H72" s="473"/>
      <c r="I72" s="473"/>
      <c r="J72" s="473"/>
      <c r="K72" s="473"/>
      <c r="L72" s="473"/>
      <c r="M72" s="474"/>
      <c r="N72" s="59"/>
      <c r="O72" s="175">
        <f>O70+O67</f>
        <v>24505424468.5</v>
      </c>
      <c r="P72" s="421"/>
      <c r="Q72" s="378">
        <f>Q70+Q67</f>
        <v>21345069361.009998</v>
      </c>
      <c r="R72" s="119"/>
      <c r="S72" s="119"/>
      <c r="T72" s="119">
        <f t="shared" si="0"/>
        <v>3160355107.4900017</v>
      </c>
      <c r="U72" s="120">
        <v>3933733787.1399994</v>
      </c>
      <c r="V72" s="157"/>
      <c r="W72" s="10"/>
      <c r="X72" s="10"/>
      <c r="Y72" s="10"/>
      <c r="Z72" s="81"/>
      <c r="AA72" s="10"/>
    </row>
    <row r="73" spans="1:28">
      <c r="A73" s="10"/>
      <c r="B73" s="10"/>
      <c r="C73" s="55"/>
      <c r="D73" s="56"/>
      <c r="E73" s="56"/>
      <c r="F73" s="472"/>
      <c r="G73" s="472"/>
      <c r="H73" s="472"/>
      <c r="I73" s="472"/>
      <c r="J73" s="472"/>
      <c r="K73" s="472"/>
      <c r="L73" s="472"/>
      <c r="M73" s="472"/>
      <c r="N73" s="91"/>
      <c r="O73" s="176"/>
      <c r="P73" s="177"/>
      <c r="Q73" s="130"/>
      <c r="R73" s="119"/>
      <c r="S73" s="119"/>
      <c r="T73" s="119">
        <f t="shared" si="0"/>
        <v>0</v>
      </c>
      <c r="U73" s="120">
        <v>0</v>
      </c>
      <c r="V73" s="157"/>
      <c r="W73" s="10"/>
      <c r="X73" s="10"/>
      <c r="Y73" s="10"/>
      <c r="Z73" s="14"/>
      <c r="AA73" s="10"/>
    </row>
    <row r="74" spans="1:28" ht="12.75" customHeight="1">
      <c r="A74" s="10"/>
      <c r="B74" s="10"/>
      <c r="C74" s="50"/>
      <c r="D74" s="54"/>
      <c r="E74" s="54"/>
      <c r="F74" s="445" t="s">
        <v>116</v>
      </c>
      <c r="G74" s="445"/>
      <c r="H74" s="445"/>
      <c r="I74" s="445"/>
      <c r="J74" s="445"/>
      <c r="K74" s="445"/>
      <c r="L74" s="445"/>
      <c r="M74" s="446"/>
      <c r="N74" s="49"/>
      <c r="O74" s="129"/>
      <c r="P74" s="118"/>
      <c r="Q74" s="131"/>
      <c r="R74" s="119"/>
      <c r="S74" s="119" t="e">
        <f>+#REF!+#REF!</f>
        <v>#REF!</v>
      </c>
      <c r="T74" s="119">
        <f t="shared" si="0"/>
        <v>0</v>
      </c>
      <c r="U74" s="120">
        <v>0</v>
      </c>
      <c r="V74" s="157"/>
      <c r="W74" s="10"/>
      <c r="X74" s="10"/>
      <c r="Y74" s="10"/>
      <c r="Z74" s="14"/>
      <c r="AA74" s="10"/>
    </row>
    <row r="75" spans="1:28" ht="12.75" customHeight="1">
      <c r="A75" s="10"/>
      <c r="B75" s="10"/>
      <c r="C75" s="50"/>
      <c r="D75" s="54"/>
      <c r="E75" s="54"/>
      <c r="F75" s="261"/>
      <c r="G75" s="261"/>
      <c r="H75" s="443" t="s">
        <v>176</v>
      </c>
      <c r="I75" s="443"/>
      <c r="J75" s="443"/>
      <c r="K75" s="443"/>
      <c r="L75" s="443"/>
      <c r="M75" s="444"/>
      <c r="N75" s="49"/>
      <c r="O75" s="397">
        <v>2609355083995.8999</v>
      </c>
      <c r="P75" s="118"/>
      <c r="Q75" s="131">
        <f>Q77-Q72</f>
        <v>2480243940512.6099</v>
      </c>
      <c r="R75" s="119"/>
      <c r="S75" s="119"/>
      <c r="T75" s="119"/>
      <c r="U75" s="120"/>
      <c r="V75" s="157"/>
      <c r="W75" s="10"/>
      <c r="X75" s="10"/>
      <c r="Y75" s="10"/>
      <c r="Z75" s="14"/>
      <c r="AA75" s="10"/>
      <c r="AB75" s="205"/>
    </row>
    <row r="76" spans="1:28">
      <c r="A76" s="10"/>
      <c r="B76" s="10"/>
      <c r="C76" s="60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49"/>
      <c r="O76" s="124"/>
      <c r="P76" s="118"/>
      <c r="Q76" s="381"/>
      <c r="R76" s="119"/>
      <c r="S76" s="119"/>
      <c r="T76" s="119">
        <f>+O76-Q76</f>
        <v>0</v>
      </c>
      <c r="U76" s="120">
        <v>0</v>
      </c>
      <c r="V76" s="157"/>
      <c r="W76" s="10"/>
      <c r="X76" s="10"/>
      <c r="Y76" s="10"/>
      <c r="Z76" s="14"/>
      <c r="AA76" s="10"/>
    </row>
    <row r="77" spans="1:28" ht="13.5" thickBot="1">
      <c r="A77" s="10"/>
      <c r="B77" s="10"/>
      <c r="C77" s="61"/>
      <c r="D77" s="18"/>
      <c r="E77" s="18"/>
      <c r="F77" s="473" t="s">
        <v>115</v>
      </c>
      <c r="G77" s="473"/>
      <c r="H77" s="473"/>
      <c r="I77" s="473"/>
      <c r="J77" s="473"/>
      <c r="K77" s="473"/>
      <c r="L77" s="473"/>
      <c r="M77" s="474"/>
      <c r="N77" s="59"/>
      <c r="O77" s="175">
        <f>O75+O72</f>
        <v>2633860508464.3999</v>
      </c>
      <c r="P77" s="128"/>
      <c r="Q77" s="378">
        <f>Q59</f>
        <v>2501589009873.6196</v>
      </c>
      <c r="R77" s="382">
        <f>O59-O77</f>
        <v>0</v>
      </c>
      <c r="S77" s="382"/>
      <c r="T77" s="382">
        <f>+O77-Q77</f>
        <v>132271498590.78027</v>
      </c>
      <c r="U77" s="383">
        <v>317464251483.47681</v>
      </c>
      <c r="V77" s="384"/>
      <c r="W77" s="10"/>
      <c r="X77" s="10"/>
      <c r="Y77" s="10"/>
      <c r="Z77" s="108"/>
      <c r="AA77" s="10"/>
    </row>
    <row r="78" spans="1:28">
      <c r="A78" s="10"/>
      <c r="B78" s="10"/>
      <c r="C78" s="170"/>
      <c r="D78" s="170"/>
      <c r="E78" s="170"/>
      <c r="F78" s="170"/>
      <c r="G78" s="170"/>
      <c r="H78" s="170"/>
      <c r="I78" s="170"/>
      <c r="J78" s="170"/>
      <c r="K78" s="170"/>
      <c r="L78" s="173"/>
      <c r="M78" s="173"/>
      <c r="N78" s="173"/>
      <c r="O78" s="174"/>
      <c r="P78" s="170"/>
      <c r="Q78" s="170"/>
      <c r="R78" s="170"/>
      <c r="S78" s="170"/>
      <c r="T78" s="170"/>
      <c r="U78" s="170"/>
      <c r="V78" s="170"/>
      <c r="W78" s="10"/>
      <c r="X78" s="10"/>
      <c r="Y78" s="10"/>
      <c r="Z78" s="10"/>
      <c r="AA78" s="10"/>
    </row>
    <row r="79" spans="1:28">
      <c r="A79" s="10"/>
      <c r="B79" s="10"/>
      <c r="C79" s="475" t="s">
        <v>192</v>
      </c>
      <c r="D79" s="475"/>
      <c r="E79" s="475"/>
      <c r="F79" s="475"/>
      <c r="G79" s="475"/>
      <c r="H79" s="475"/>
      <c r="I79" s="475"/>
      <c r="J79" s="475"/>
      <c r="K79" s="475"/>
      <c r="L79" s="475"/>
      <c r="M79" s="475"/>
      <c r="N79" s="475"/>
      <c r="O79" s="475"/>
      <c r="P79" s="475"/>
      <c r="Q79" s="475"/>
      <c r="R79" s="62"/>
      <c r="S79" s="62"/>
      <c r="T79" s="62"/>
      <c r="U79" s="62"/>
      <c r="V79" s="62"/>
      <c r="W79" s="10"/>
      <c r="X79" s="10"/>
      <c r="Y79" s="10"/>
      <c r="Z79" s="10"/>
      <c r="AA79" s="10"/>
    </row>
    <row r="80" spans="1:28">
      <c r="A80" s="10"/>
      <c r="B80" s="10"/>
      <c r="C80" s="63"/>
      <c r="D80" s="10"/>
      <c r="E80" s="10"/>
      <c r="F80" s="64"/>
      <c r="G80" s="64"/>
      <c r="H80" s="64"/>
      <c r="I80" s="64"/>
      <c r="J80" s="64"/>
      <c r="K80" s="64"/>
      <c r="L80" s="64"/>
      <c r="M80" s="64"/>
      <c r="N80" s="10"/>
      <c r="O80" s="65"/>
      <c r="P80" s="27"/>
      <c r="Q80" s="65"/>
      <c r="R80" s="10"/>
      <c r="S80" s="10"/>
      <c r="T80" s="10"/>
      <c r="U80" s="44"/>
      <c r="V80" s="10"/>
      <c r="W80" s="10"/>
      <c r="X80" s="10"/>
      <c r="Y80" s="10"/>
      <c r="Z80" s="10"/>
      <c r="AA80" s="10"/>
    </row>
    <row r="81" spans="1:27" ht="14.25">
      <c r="A81" s="10"/>
      <c r="B81" s="10"/>
      <c r="C81" s="46"/>
      <c r="D81" s="10"/>
      <c r="E81" s="10"/>
      <c r="F81" s="64"/>
      <c r="G81" s="10"/>
      <c r="H81" s="10"/>
      <c r="I81" s="64"/>
      <c r="J81" s="64"/>
      <c r="K81" s="64"/>
      <c r="L81" s="64"/>
      <c r="M81" s="64"/>
      <c r="N81" s="471" t="s">
        <v>196</v>
      </c>
      <c r="O81" s="471"/>
      <c r="P81" s="471"/>
      <c r="Q81" s="471"/>
      <c r="R81" s="10"/>
      <c r="S81" s="10"/>
      <c r="T81" s="10"/>
      <c r="U81" s="44"/>
      <c r="V81" s="10"/>
      <c r="W81" s="10"/>
      <c r="X81" s="10"/>
      <c r="Y81" s="10"/>
      <c r="Z81" s="68"/>
      <c r="AA81" s="10"/>
    </row>
    <row r="82" spans="1:27" ht="15" customHeight="1">
      <c r="A82" s="10"/>
      <c r="B82" s="10"/>
      <c r="C82" s="46"/>
      <c r="D82" s="10"/>
      <c r="E82" s="10"/>
      <c r="F82" s="64"/>
      <c r="G82" s="64"/>
      <c r="H82" s="64"/>
      <c r="I82" s="64"/>
      <c r="J82" s="64"/>
      <c r="K82" s="64"/>
      <c r="L82" s="64"/>
      <c r="M82" s="64"/>
      <c r="N82" s="471"/>
      <c r="O82" s="471"/>
      <c r="P82" s="471"/>
      <c r="Q82" s="471"/>
      <c r="R82" s="10"/>
      <c r="S82" s="10"/>
      <c r="T82" s="10"/>
      <c r="U82" s="44"/>
      <c r="V82" s="10"/>
      <c r="W82" s="10"/>
      <c r="X82" s="10"/>
      <c r="Y82" s="10"/>
      <c r="Z82" s="10"/>
      <c r="AA82" s="10"/>
    </row>
    <row r="83" spans="1:27">
      <c r="A83" s="10"/>
      <c r="B83" s="10"/>
      <c r="C83" s="46"/>
      <c r="D83" s="10"/>
      <c r="E83" s="10"/>
      <c r="F83" s="66"/>
      <c r="G83" s="66"/>
      <c r="H83" s="66"/>
      <c r="I83" s="66"/>
      <c r="J83" s="66"/>
      <c r="K83" s="66"/>
      <c r="L83" s="66"/>
      <c r="M83" s="66"/>
      <c r="N83" s="10"/>
      <c r="O83" s="34"/>
      <c r="P83" s="27"/>
      <c r="Q83" s="34"/>
      <c r="R83" s="10"/>
      <c r="S83" s="10"/>
      <c r="T83" s="10"/>
      <c r="U83" s="44"/>
      <c r="V83" s="10"/>
      <c r="W83" s="10"/>
      <c r="X83" s="10"/>
      <c r="Y83" s="10"/>
      <c r="Z83" s="10"/>
      <c r="AA83" s="10"/>
    </row>
    <row r="84" spans="1:27">
      <c r="A84" s="10"/>
      <c r="B84" s="10"/>
      <c r="C84" s="46"/>
      <c r="D84" s="10"/>
      <c r="E84" s="10"/>
      <c r="F84" s="66"/>
      <c r="G84" s="66"/>
      <c r="H84" s="66"/>
      <c r="I84" s="66"/>
      <c r="J84" s="66"/>
      <c r="K84" s="66"/>
      <c r="L84" s="66"/>
      <c r="M84" s="66"/>
      <c r="N84" s="10"/>
      <c r="O84" s="34"/>
      <c r="P84" s="27"/>
      <c r="Q84" s="34"/>
      <c r="R84" s="10"/>
      <c r="S84" s="10"/>
      <c r="T84" s="10"/>
      <c r="U84" s="44"/>
      <c r="V84" s="10"/>
      <c r="W84" s="10"/>
      <c r="X84" s="10"/>
      <c r="Y84" s="10"/>
      <c r="Z84" s="10"/>
      <c r="AA84" s="10"/>
    </row>
    <row r="85" spans="1:27">
      <c r="A85" s="10"/>
      <c r="B85" s="10"/>
      <c r="C85" s="46"/>
      <c r="D85" s="10"/>
      <c r="E85" s="10"/>
      <c r="F85" s="66"/>
      <c r="G85" s="66"/>
      <c r="H85" s="66"/>
      <c r="I85" s="66"/>
      <c r="J85" s="66"/>
      <c r="K85" s="66"/>
      <c r="L85" s="66"/>
      <c r="M85" s="66"/>
      <c r="N85" s="10"/>
      <c r="O85" s="34"/>
      <c r="P85" s="27"/>
      <c r="Q85" s="34"/>
      <c r="R85" s="10"/>
      <c r="S85" s="10"/>
      <c r="T85" s="10"/>
      <c r="U85" s="44"/>
      <c r="V85" s="10"/>
      <c r="W85" s="10"/>
      <c r="X85" s="10"/>
      <c r="Y85" s="10"/>
      <c r="Z85" s="10"/>
      <c r="AA85" s="10"/>
    </row>
    <row r="86" spans="1:27" ht="14.25">
      <c r="A86" s="10"/>
      <c r="B86" s="10"/>
      <c r="C86" s="46"/>
      <c r="D86" s="10"/>
      <c r="E86" s="10"/>
      <c r="F86" s="66"/>
      <c r="G86" s="66"/>
      <c r="H86" s="66"/>
      <c r="I86" s="66"/>
      <c r="J86" s="66"/>
      <c r="K86" s="66"/>
      <c r="L86" s="66"/>
      <c r="M86" s="66"/>
      <c r="N86" s="477" t="s">
        <v>197</v>
      </c>
      <c r="O86" s="477"/>
      <c r="P86" s="477"/>
      <c r="Q86" s="477"/>
      <c r="R86" s="10"/>
      <c r="S86" s="10"/>
      <c r="T86" s="10"/>
      <c r="U86" s="44"/>
      <c r="V86" s="10"/>
      <c r="W86" s="10"/>
      <c r="X86" s="10"/>
      <c r="Y86" s="10"/>
      <c r="Z86" s="10"/>
      <c r="AA86" s="10"/>
    </row>
    <row r="87" spans="1:27" ht="14.25">
      <c r="A87" s="10"/>
      <c r="B87" s="10"/>
      <c r="C87" s="46"/>
      <c r="D87" s="10"/>
      <c r="E87" s="10"/>
      <c r="F87" s="66"/>
      <c r="G87" s="66"/>
      <c r="H87" s="66"/>
      <c r="I87" s="66"/>
      <c r="J87" s="66"/>
      <c r="K87" s="66"/>
      <c r="L87" s="66"/>
      <c r="M87" s="66"/>
      <c r="N87" s="10"/>
      <c r="O87" s="34"/>
      <c r="P87" s="27"/>
      <c r="Q87" s="396"/>
      <c r="R87" s="10"/>
      <c r="S87" s="10"/>
      <c r="T87" s="10"/>
      <c r="U87" s="44"/>
      <c r="V87" s="10"/>
      <c r="W87" s="10"/>
      <c r="X87" s="10"/>
      <c r="Y87" s="10"/>
      <c r="Z87" s="10"/>
      <c r="AA87" s="10"/>
    </row>
    <row r="88" spans="1:27">
      <c r="A88" s="10"/>
      <c r="B88" s="10"/>
      <c r="C88" s="46"/>
      <c r="D88" s="10"/>
      <c r="E88" s="10"/>
      <c r="F88" s="66"/>
      <c r="G88" s="66"/>
      <c r="H88" s="66"/>
      <c r="I88" s="66"/>
      <c r="J88" s="66"/>
      <c r="K88" s="66"/>
      <c r="L88" s="66"/>
      <c r="M88" s="66"/>
      <c r="N88" s="10"/>
      <c r="O88" s="34"/>
      <c r="P88" s="27"/>
      <c r="Q88" s="34"/>
      <c r="R88" s="10"/>
      <c r="S88" s="10"/>
      <c r="T88" s="10"/>
      <c r="U88" s="44"/>
      <c r="V88" s="10"/>
      <c r="W88" s="10"/>
      <c r="X88" s="10"/>
      <c r="Y88" s="10"/>
      <c r="Z88" s="10"/>
      <c r="AA88" s="10"/>
    </row>
    <row r="89" spans="1:27">
      <c r="F89" s="9"/>
      <c r="G89" s="9"/>
      <c r="H89" s="9"/>
      <c r="I89" s="9"/>
      <c r="J89" s="9"/>
      <c r="K89" s="9"/>
      <c r="L89" s="9"/>
      <c r="M89" s="9"/>
      <c r="O89" s="35"/>
      <c r="Q89" s="35"/>
    </row>
  </sheetData>
  <mergeCells count="68">
    <mergeCell ref="N86:Q86"/>
    <mergeCell ref="C4:Q4"/>
    <mergeCell ref="C5:Q5"/>
    <mergeCell ref="C6:Q6"/>
    <mergeCell ref="F9:M9"/>
    <mergeCell ref="F11:M11"/>
    <mergeCell ref="G12:M12"/>
    <mergeCell ref="H13:M13"/>
    <mergeCell ref="I14:M14"/>
    <mergeCell ref="I15:M15"/>
    <mergeCell ref="I16:M16"/>
    <mergeCell ref="I17:M17"/>
    <mergeCell ref="I18:M18"/>
    <mergeCell ref="I19:M19"/>
    <mergeCell ref="I20:M20"/>
    <mergeCell ref="H21:M21"/>
    <mergeCell ref="H22:M22"/>
    <mergeCell ref="I23:M23"/>
    <mergeCell ref="I24:M24"/>
    <mergeCell ref="I25:M25"/>
    <mergeCell ref="I26:M26"/>
    <mergeCell ref="I27:M27"/>
    <mergeCell ref="H29:M29"/>
    <mergeCell ref="I30:M30"/>
    <mergeCell ref="I31:M31"/>
    <mergeCell ref="I28:M28"/>
    <mergeCell ref="H32:M32"/>
    <mergeCell ref="H33:M33"/>
    <mergeCell ref="H34:M34"/>
    <mergeCell ref="G35:M35"/>
    <mergeCell ref="G37:M37"/>
    <mergeCell ref="H38:M38"/>
    <mergeCell ref="H39:M39"/>
    <mergeCell ref="G40:M40"/>
    <mergeCell ref="G42:M42"/>
    <mergeCell ref="H43:M43"/>
    <mergeCell ref="H44:M44"/>
    <mergeCell ref="H45:M45"/>
    <mergeCell ref="H46:M46"/>
    <mergeCell ref="H47:M47"/>
    <mergeCell ref="H48:M48"/>
    <mergeCell ref="H49:M49"/>
    <mergeCell ref="G50:M50"/>
    <mergeCell ref="G51:M51"/>
    <mergeCell ref="G52:M52"/>
    <mergeCell ref="H53:M53"/>
    <mergeCell ref="H54:M54"/>
    <mergeCell ref="H55:M55"/>
    <mergeCell ref="H56:M56"/>
    <mergeCell ref="G57:M57"/>
    <mergeCell ref="F59:M59"/>
    <mergeCell ref="F61:M61"/>
    <mergeCell ref="G62:M62"/>
    <mergeCell ref="H63:M63"/>
    <mergeCell ref="H64:M64"/>
    <mergeCell ref="H65:M65"/>
    <mergeCell ref="H66:M66"/>
    <mergeCell ref="G67:M67"/>
    <mergeCell ref="G69:M69"/>
    <mergeCell ref="H70:M70"/>
    <mergeCell ref="F72:M72"/>
    <mergeCell ref="N82:Q82"/>
    <mergeCell ref="F73:M73"/>
    <mergeCell ref="F74:M74"/>
    <mergeCell ref="H75:M75"/>
    <mergeCell ref="F77:M77"/>
    <mergeCell ref="N81:Q81"/>
    <mergeCell ref="C79:Q79"/>
  </mergeCells>
  <pageMargins left="0.51181102362204722" right="0.43307086614173229" top="0.74803149606299213" bottom="0.74803149606299213" header="0.31496062992125984" footer="0.59055118110236227"/>
  <pageSetup paperSize="9" scale="85" orientation="portrait" horizontalDpi="4294967293" verticalDpi="4294967293" r:id="rId1"/>
  <headerFooter scaleWithDoc="0" alignWithMargins="0">
    <evenFooter>&amp;C10</evenFooter>
  </headerFooter>
  <rowBreaks count="1" manualBreakCount="1">
    <brk id="59" max="16" man="1"/>
  </rowBreaks>
  <colBreaks count="1" manualBreakCount="1">
    <brk id="2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</sheetPr>
  <dimension ref="A1:T85"/>
  <sheetViews>
    <sheetView view="pageBreakPreview" topLeftCell="A61" zoomScale="90" zoomScaleNormal="110" zoomScaleSheetLayoutView="90" workbookViewId="0">
      <selection activeCell="T70" sqref="T70"/>
    </sheetView>
  </sheetViews>
  <sheetFormatPr defaultColWidth="6.85546875" defaultRowHeight="12.75"/>
  <cols>
    <col min="1" max="1" width="3.28515625" style="27" customWidth="1"/>
    <col min="2" max="2" width="0.28515625" style="27" hidden="1" customWidth="1"/>
    <col min="3" max="3" width="1.7109375" style="27" customWidth="1"/>
    <col min="4" max="4" width="0.5703125" style="27" hidden="1" customWidth="1"/>
    <col min="5" max="7" width="1.7109375" style="27" customWidth="1"/>
    <col min="8" max="8" width="2.28515625" style="27" customWidth="1"/>
    <col min="9" max="9" width="1.140625" style="27" customWidth="1"/>
    <col min="10" max="10" width="13.140625" style="27" customWidth="1"/>
    <col min="11" max="11" width="2.85546875" style="27" customWidth="1"/>
    <col min="12" max="12" width="30.85546875" style="27" customWidth="1"/>
    <col min="13" max="13" width="21.42578125" style="27" customWidth="1"/>
    <col min="14" max="14" width="1.5703125" style="27" customWidth="1"/>
    <col min="15" max="15" width="21.42578125" style="27" customWidth="1"/>
    <col min="16" max="16" width="17" style="27" hidden="1" customWidth="1"/>
    <col min="17" max="17" width="0.42578125" style="27" hidden="1" customWidth="1"/>
    <col min="18" max="18" width="1.28515625" style="27" customWidth="1"/>
    <col min="19" max="19" width="7.7109375" style="27" customWidth="1"/>
    <col min="20" max="20" width="16.28515625" style="27" customWidth="1"/>
    <col min="21" max="16384" width="6.85546875" style="27"/>
  </cols>
  <sheetData>
    <row r="1" spans="1:19">
      <c r="A1" s="226"/>
      <c r="B1" s="226"/>
    </row>
    <row r="2" spans="1:19" ht="14.25">
      <c r="A2" s="226"/>
      <c r="B2" s="226"/>
      <c r="C2" s="343" t="s">
        <v>154</v>
      </c>
    </row>
    <row r="3" spans="1:19">
      <c r="A3" s="226"/>
      <c r="B3" s="226"/>
    </row>
    <row r="4" spans="1:19" ht="14.25" customHeight="1">
      <c r="A4" s="226"/>
      <c r="B4" s="226"/>
      <c r="C4" s="467" t="s">
        <v>97</v>
      </c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</row>
    <row r="5" spans="1:19" ht="14.25" customHeight="1">
      <c r="A5" s="226"/>
      <c r="B5" s="226"/>
      <c r="C5" s="467" t="s">
        <v>155</v>
      </c>
      <c r="D5" s="467"/>
      <c r="E5" s="467"/>
      <c r="F5" s="467"/>
      <c r="G5" s="467"/>
      <c r="H5" s="467"/>
      <c r="I5" s="467"/>
      <c r="J5" s="467"/>
      <c r="K5" s="467"/>
      <c r="L5" s="467"/>
      <c r="M5" s="467"/>
      <c r="N5" s="467"/>
      <c r="O5" s="467"/>
      <c r="P5" s="467"/>
      <c r="Q5" s="467"/>
    </row>
    <row r="6" spans="1:19">
      <c r="A6" s="226"/>
      <c r="B6" s="226"/>
      <c r="C6" s="480" t="s">
        <v>209</v>
      </c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0"/>
      <c r="P6" s="480"/>
      <c r="Q6" s="480"/>
    </row>
    <row r="7" spans="1:19">
      <c r="A7" s="226"/>
      <c r="B7" s="226"/>
    </row>
    <row r="8" spans="1:19" ht="13.5" thickBot="1">
      <c r="A8" s="226"/>
      <c r="B8" s="22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82" t="s">
        <v>78</v>
      </c>
      <c r="P8" s="236"/>
      <c r="Q8" s="236"/>
    </row>
    <row r="9" spans="1:19" ht="13.5" thickBot="1">
      <c r="A9" s="226"/>
      <c r="B9" s="228"/>
      <c r="C9" s="344"/>
      <c r="D9" s="481" t="s">
        <v>0</v>
      </c>
      <c r="E9" s="481"/>
      <c r="F9" s="481"/>
      <c r="G9" s="481"/>
      <c r="H9" s="481"/>
      <c r="I9" s="481"/>
      <c r="J9" s="481"/>
      <c r="K9" s="481"/>
      <c r="L9" s="482"/>
      <c r="M9" s="345">
        <v>2020</v>
      </c>
      <c r="N9" s="346"/>
      <c r="O9" s="345">
        <v>2019</v>
      </c>
      <c r="P9" s="346"/>
      <c r="Q9" s="346"/>
      <c r="R9" s="178"/>
      <c r="S9" s="16"/>
    </row>
    <row r="10" spans="1:19" ht="13.5" thickTop="1">
      <c r="B10" s="179"/>
      <c r="C10" s="180"/>
      <c r="D10" s="93"/>
      <c r="E10" s="483"/>
      <c r="F10" s="483"/>
      <c r="G10" s="483"/>
      <c r="H10" s="483"/>
      <c r="I10" s="483"/>
      <c r="J10" s="483"/>
      <c r="K10" s="483"/>
      <c r="L10" s="484"/>
      <c r="M10" s="181"/>
      <c r="N10" s="182"/>
      <c r="O10" s="93"/>
      <c r="P10" s="93"/>
      <c r="Q10" s="94"/>
      <c r="R10" s="39"/>
      <c r="S10" s="16"/>
    </row>
    <row r="11" spans="1:19">
      <c r="B11" s="179"/>
      <c r="C11" s="72"/>
      <c r="D11" s="73"/>
      <c r="E11" s="485" t="s">
        <v>188</v>
      </c>
      <c r="F11" s="485"/>
      <c r="G11" s="485"/>
      <c r="H11" s="485"/>
      <c r="I11" s="485"/>
      <c r="J11" s="485"/>
      <c r="K11" s="485"/>
      <c r="L11" s="486"/>
      <c r="M11" s="223">
        <f>M13+M19+M36</f>
        <v>973481319021.58008</v>
      </c>
      <c r="N11" s="138"/>
      <c r="O11" s="223">
        <f>O13+O19+O36</f>
        <v>1111976929265.2</v>
      </c>
      <c r="P11" s="223" t="e">
        <f>P13+P19+P36</f>
        <v>#REF!</v>
      </c>
      <c r="Q11" s="223" t="e">
        <f>Q13+Q19+Q36</f>
        <v>#REF!</v>
      </c>
      <c r="R11" s="183"/>
      <c r="S11" s="87"/>
    </row>
    <row r="12" spans="1:19">
      <c r="B12" s="179"/>
      <c r="C12" s="74"/>
      <c r="D12" s="73"/>
      <c r="E12" s="73"/>
      <c r="F12" s="73"/>
      <c r="G12" s="73"/>
      <c r="H12" s="73"/>
      <c r="I12" s="73"/>
      <c r="J12" s="73"/>
      <c r="K12" s="73"/>
      <c r="L12" s="347"/>
      <c r="M12" s="135"/>
      <c r="N12" s="136"/>
      <c r="O12" s="135"/>
      <c r="P12" s="135"/>
      <c r="Q12" s="135"/>
      <c r="R12" s="183"/>
      <c r="S12" s="87"/>
    </row>
    <row r="13" spans="1:19">
      <c r="B13" s="179"/>
      <c r="C13" s="72"/>
      <c r="D13" s="73"/>
      <c r="E13" s="73"/>
      <c r="F13" s="485" t="s">
        <v>33</v>
      </c>
      <c r="G13" s="485"/>
      <c r="H13" s="485"/>
      <c r="I13" s="485"/>
      <c r="J13" s="485"/>
      <c r="K13" s="485"/>
      <c r="L13" s="486"/>
      <c r="M13" s="223">
        <f>SUM(M14:M17)</f>
        <v>88032563044.899994</v>
      </c>
      <c r="N13" s="138"/>
      <c r="O13" s="223">
        <f>SUM(O14:O17)</f>
        <v>106015965580.20001</v>
      </c>
      <c r="P13" s="223">
        <f>SUM(P14:P17)</f>
        <v>100835732546.60001</v>
      </c>
      <c r="Q13" s="223">
        <f>SUM(Q14:Q17)</f>
        <v>100835732546.60001</v>
      </c>
      <c r="R13" s="183"/>
      <c r="S13" s="87"/>
    </row>
    <row r="14" spans="1:19" ht="12.75" customHeight="1">
      <c r="B14" s="179"/>
      <c r="C14" s="72"/>
      <c r="D14" s="73"/>
      <c r="E14" s="73"/>
      <c r="F14" s="73"/>
      <c r="G14" s="487" t="s">
        <v>34</v>
      </c>
      <c r="H14" s="487"/>
      <c r="I14" s="487"/>
      <c r="J14" s="487"/>
      <c r="K14" s="487"/>
      <c r="L14" s="488"/>
      <c r="M14" s="132">
        <v>32028266684.690002</v>
      </c>
      <c r="N14" s="133"/>
      <c r="O14" s="132">
        <v>32102382409.810001</v>
      </c>
      <c r="P14" s="132">
        <v>27405344206</v>
      </c>
      <c r="Q14" s="132">
        <v>27405344206</v>
      </c>
      <c r="R14" s="183"/>
      <c r="S14" s="87"/>
    </row>
    <row r="15" spans="1:19">
      <c r="B15" s="179"/>
      <c r="C15" s="72"/>
      <c r="D15" s="73"/>
      <c r="E15" s="73"/>
      <c r="F15" s="73"/>
      <c r="G15" s="487" t="s">
        <v>35</v>
      </c>
      <c r="H15" s="487"/>
      <c r="I15" s="487"/>
      <c r="J15" s="487"/>
      <c r="K15" s="487"/>
      <c r="L15" s="488"/>
      <c r="M15" s="132">
        <v>2874575946.5</v>
      </c>
      <c r="N15" s="133"/>
      <c r="O15" s="132">
        <v>3748946449</v>
      </c>
      <c r="P15" s="132">
        <v>3423972708</v>
      </c>
      <c r="Q15" s="132">
        <v>3423972708</v>
      </c>
      <c r="R15" s="183"/>
      <c r="S15" s="87"/>
    </row>
    <row r="16" spans="1:19" ht="12.75" customHeight="1">
      <c r="B16" s="179"/>
      <c r="C16" s="72"/>
      <c r="D16" s="73"/>
      <c r="E16" s="73"/>
      <c r="F16" s="73"/>
      <c r="G16" s="487" t="s">
        <v>103</v>
      </c>
      <c r="H16" s="487"/>
      <c r="I16" s="487"/>
      <c r="J16" s="487"/>
      <c r="K16" s="487"/>
      <c r="L16" s="488"/>
      <c r="M16" s="132">
        <v>2073589783.3300002</v>
      </c>
      <c r="N16" s="133"/>
      <c r="O16" s="132">
        <v>1759160257.3</v>
      </c>
      <c r="P16" s="132">
        <v>0</v>
      </c>
      <c r="Q16" s="132">
        <v>0</v>
      </c>
      <c r="R16" s="183"/>
      <c r="S16" s="87"/>
    </row>
    <row r="17" spans="2:19">
      <c r="B17" s="179"/>
      <c r="C17" s="72"/>
      <c r="D17" s="73"/>
      <c r="E17" s="73"/>
      <c r="F17" s="73"/>
      <c r="G17" s="487" t="s">
        <v>36</v>
      </c>
      <c r="H17" s="487"/>
      <c r="I17" s="487"/>
      <c r="J17" s="487"/>
      <c r="K17" s="487"/>
      <c r="L17" s="488"/>
      <c r="M17" s="117">
        <v>51056130630.379997</v>
      </c>
      <c r="N17" s="133"/>
      <c r="O17" s="117">
        <v>68405476464.090004</v>
      </c>
      <c r="P17" s="134">
        <v>70006415632.600006</v>
      </c>
      <c r="Q17" s="134">
        <v>70006415632.600006</v>
      </c>
      <c r="R17" s="183"/>
      <c r="S17" s="87"/>
    </row>
    <row r="18" spans="2:19">
      <c r="B18" s="179"/>
      <c r="C18" s="75"/>
      <c r="D18" s="73"/>
      <c r="E18" s="73"/>
      <c r="F18" s="73"/>
      <c r="G18" s="73"/>
      <c r="H18" s="73"/>
      <c r="I18" s="73"/>
      <c r="J18" s="73"/>
      <c r="K18" s="73"/>
      <c r="L18" s="347"/>
      <c r="M18" s="135"/>
      <c r="N18" s="136"/>
      <c r="O18" s="135"/>
      <c r="P18" s="135"/>
      <c r="Q18" s="135"/>
      <c r="R18" s="183"/>
      <c r="S18" s="87"/>
    </row>
    <row r="19" spans="2:19">
      <c r="B19" s="179"/>
      <c r="C19" s="72"/>
      <c r="D19" s="73"/>
      <c r="E19" s="73"/>
      <c r="F19" s="485" t="s">
        <v>37</v>
      </c>
      <c r="G19" s="485"/>
      <c r="H19" s="485"/>
      <c r="I19" s="485"/>
      <c r="J19" s="485"/>
      <c r="K19" s="485"/>
      <c r="L19" s="486"/>
      <c r="M19" s="137">
        <f>M21+M27+M30+M33</f>
        <v>850314822093.68005</v>
      </c>
      <c r="N19" s="138"/>
      <c r="O19" s="137">
        <f>O21+O27+O30+O33</f>
        <v>955155083000</v>
      </c>
      <c r="P19" s="137" t="e">
        <f>P21+P27+P30+P33</f>
        <v>#REF!</v>
      </c>
      <c r="Q19" s="137" t="e">
        <f>Q21+Q27+Q30+Q33</f>
        <v>#REF!</v>
      </c>
      <c r="R19" s="183"/>
      <c r="S19" s="87"/>
    </row>
    <row r="20" spans="2:19">
      <c r="B20" s="179"/>
      <c r="C20" s="74"/>
      <c r="D20" s="73"/>
      <c r="E20" s="73"/>
      <c r="F20" s="73"/>
      <c r="G20" s="73"/>
      <c r="H20" s="73"/>
      <c r="I20" s="73"/>
      <c r="J20" s="73"/>
      <c r="K20" s="73"/>
      <c r="L20" s="347"/>
      <c r="M20" s="135"/>
      <c r="N20" s="136"/>
      <c r="O20" s="135"/>
      <c r="P20" s="135"/>
      <c r="Q20" s="135"/>
      <c r="R20" s="183"/>
      <c r="S20" s="87"/>
    </row>
    <row r="21" spans="2:19">
      <c r="B21" s="179"/>
      <c r="C21" s="72"/>
      <c r="D21" s="73"/>
      <c r="E21" s="73"/>
      <c r="F21" s="73"/>
      <c r="G21" s="485" t="s">
        <v>38</v>
      </c>
      <c r="H21" s="485"/>
      <c r="I21" s="485"/>
      <c r="J21" s="485"/>
      <c r="K21" s="485"/>
      <c r="L21" s="486"/>
      <c r="M21" s="223">
        <f>SUM(M22:M25)</f>
        <v>727296098005</v>
      </c>
      <c r="N21" s="138"/>
      <c r="O21" s="223">
        <f>SUM(O22:O25)</f>
        <v>806883407068</v>
      </c>
      <c r="P21" s="223">
        <f>SUM(P22:P25)</f>
        <v>654236277881</v>
      </c>
      <c r="Q21" s="223">
        <f>SUM(Q22:Q25)</f>
        <v>654236277881</v>
      </c>
      <c r="R21" s="69"/>
      <c r="S21" s="172"/>
    </row>
    <row r="22" spans="2:19">
      <c r="B22" s="179"/>
      <c r="C22" s="72"/>
      <c r="D22" s="73"/>
      <c r="E22" s="73"/>
      <c r="F22" s="73"/>
      <c r="G22" s="73"/>
      <c r="H22" s="487" t="s">
        <v>39</v>
      </c>
      <c r="I22" s="487"/>
      <c r="J22" s="487"/>
      <c r="K22" s="487"/>
      <c r="L22" s="488"/>
      <c r="M22" s="132">
        <v>89002627078</v>
      </c>
      <c r="N22" s="133"/>
      <c r="O22" s="132">
        <v>86163108358</v>
      </c>
      <c r="P22" s="132">
        <v>54689231702</v>
      </c>
      <c r="Q22" s="132">
        <v>54689231702</v>
      </c>
      <c r="R22" s="183"/>
      <c r="S22" s="87"/>
    </row>
    <row r="23" spans="2:19">
      <c r="B23" s="179"/>
      <c r="C23" s="72"/>
      <c r="D23" s="73"/>
      <c r="E23" s="73"/>
      <c r="F23" s="73"/>
      <c r="G23" s="73"/>
      <c r="H23" s="487" t="s">
        <v>40</v>
      </c>
      <c r="I23" s="487"/>
      <c r="J23" s="487"/>
      <c r="K23" s="487"/>
      <c r="L23" s="488"/>
      <c r="M23" s="132">
        <v>119893096357</v>
      </c>
      <c r="N23" s="133"/>
      <c r="O23" s="132">
        <v>166866585373</v>
      </c>
      <c r="P23" s="132">
        <v>102229833187</v>
      </c>
      <c r="Q23" s="132">
        <v>102229833187</v>
      </c>
      <c r="R23" s="183"/>
      <c r="S23" s="87"/>
    </row>
    <row r="24" spans="2:19">
      <c r="B24" s="179"/>
      <c r="C24" s="72"/>
      <c r="D24" s="73"/>
      <c r="E24" s="73"/>
      <c r="F24" s="73"/>
      <c r="G24" s="73"/>
      <c r="H24" s="487" t="s">
        <v>41</v>
      </c>
      <c r="I24" s="487"/>
      <c r="J24" s="487"/>
      <c r="K24" s="487"/>
      <c r="L24" s="488"/>
      <c r="M24" s="257">
        <v>399247165000</v>
      </c>
      <c r="N24" s="133"/>
      <c r="O24" s="257">
        <v>440240422000</v>
      </c>
      <c r="P24" s="132">
        <v>412228943000</v>
      </c>
      <c r="Q24" s="132">
        <v>412228943000</v>
      </c>
      <c r="R24" s="183"/>
      <c r="S24" s="87"/>
    </row>
    <row r="25" spans="2:19">
      <c r="B25" s="179"/>
      <c r="C25" s="72"/>
      <c r="D25" s="73"/>
      <c r="E25" s="73"/>
      <c r="F25" s="73"/>
      <c r="G25" s="73"/>
      <c r="H25" s="487" t="s">
        <v>42</v>
      </c>
      <c r="I25" s="487"/>
      <c r="J25" s="487"/>
      <c r="K25" s="487"/>
      <c r="L25" s="488"/>
      <c r="M25" s="257">
        <v>119153209570</v>
      </c>
      <c r="N25" s="133"/>
      <c r="O25" s="257">
        <v>113613291337</v>
      </c>
      <c r="P25" s="132">
        <v>85088269992</v>
      </c>
      <c r="Q25" s="132">
        <v>85088269992</v>
      </c>
      <c r="R25" s="183"/>
      <c r="S25" s="87"/>
    </row>
    <row r="26" spans="2:19">
      <c r="B26" s="179"/>
      <c r="C26" s="75"/>
      <c r="D26" s="73"/>
      <c r="E26" s="73"/>
      <c r="F26" s="73"/>
      <c r="G26" s="73"/>
      <c r="H26" s="73"/>
      <c r="I26" s="73"/>
      <c r="J26" s="73"/>
      <c r="K26" s="73"/>
      <c r="L26" s="347"/>
      <c r="M26" s="135"/>
      <c r="N26" s="136"/>
      <c r="O26" s="135"/>
      <c r="P26" s="135"/>
      <c r="Q26" s="135"/>
      <c r="R26" s="183"/>
      <c r="S26" s="87"/>
    </row>
    <row r="27" spans="2:19">
      <c r="B27" s="179"/>
      <c r="C27" s="72"/>
      <c r="D27" s="73"/>
      <c r="E27" s="73"/>
      <c r="F27" s="73"/>
      <c r="G27" s="485" t="s">
        <v>43</v>
      </c>
      <c r="H27" s="485"/>
      <c r="I27" s="485"/>
      <c r="J27" s="485"/>
      <c r="K27" s="485"/>
      <c r="L27" s="486"/>
      <c r="M27" s="223">
        <f>SUM(M28)</f>
        <v>26680256000</v>
      </c>
      <c r="N27" s="138"/>
      <c r="O27" s="223">
        <f>O28</f>
        <v>20377462000</v>
      </c>
      <c r="P27" s="223">
        <f>SUM(P28)</f>
        <v>20339079000</v>
      </c>
      <c r="Q27" s="223">
        <f>SUM(Q28)</f>
        <v>20339079000</v>
      </c>
      <c r="R27" s="183"/>
      <c r="S27" s="87"/>
    </row>
    <row r="28" spans="2:19">
      <c r="B28" s="179"/>
      <c r="C28" s="72"/>
      <c r="D28" s="73"/>
      <c r="E28" s="73"/>
      <c r="F28" s="73"/>
      <c r="G28" s="73"/>
      <c r="H28" s="487" t="s">
        <v>44</v>
      </c>
      <c r="I28" s="487"/>
      <c r="J28" s="487"/>
      <c r="K28" s="487"/>
      <c r="L28" s="488"/>
      <c r="M28" s="134">
        <v>26680256000</v>
      </c>
      <c r="N28" s="133"/>
      <c r="O28" s="134">
        <v>20377462000</v>
      </c>
      <c r="P28" s="134">
        <v>20339079000</v>
      </c>
      <c r="Q28" s="134">
        <v>20339079000</v>
      </c>
      <c r="R28" s="183"/>
      <c r="S28" s="87"/>
    </row>
    <row r="29" spans="2:19">
      <c r="B29" s="179"/>
      <c r="C29" s="75"/>
      <c r="D29" s="73"/>
      <c r="E29" s="73"/>
      <c r="F29" s="73"/>
      <c r="G29" s="73"/>
      <c r="H29" s="73"/>
      <c r="I29" s="73"/>
      <c r="J29" s="73"/>
      <c r="K29" s="73"/>
      <c r="L29" s="347"/>
      <c r="M29" s="135"/>
      <c r="N29" s="136"/>
      <c r="O29" s="135"/>
      <c r="P29" s="135"/>
      <c r="Q29" s="135"/>
      <c r="R29" s="183"/>
      <c r="S29" s="87"/>
    </row>
    <row r="30" spans="2:19">
      <c r="B30" s="179"/>
      <c r="C30" s="72"/>
      <c r="D30" s="73"/>
      <c r="E30" s="73"/>
      <c r="F30" s="73"/>
      <c r="G30" s="485" t="s">
        <v>45</v>
      </c>
      <c r="H30" s="485"/>
      <c r="I30" s="485"/>
      <c r="J30" s="485"/>
      <c r="K30" s="485"/>
      <c r="L30" s="486"/>
      <c r="M30" s="223">
        <f>M31</f>
        <v>62576254736.68</v>
      </c>
      <c r="N30" s="138"/>
      <c r="O30" s="223">
        <f>O31</f>
        <v>61051938432</v>
      </c>
      <c r="P30" s="223">
        <f>P31</f>
        <v>71797843176.509995</v>
      </c>
      <c r="Q30" s="223">
        <f>Q31</f>
        <v>71797843176.509995</v>
      </c>
      <c r="R30" s="183"/>
      <c r="S30" s="87"/>
    </row>
    <row r="31" spans="2:19">
      <c r="B31" s="179"/>
      <c r="C31" s="72"/>
      <c r="D31" s="73"/>
      <c r="E31" s="73"/>
      <c r="F31" s="73"/>
      <c r="G31" s="73"/>
      <c r="H31" s="487" t="s">
        <v>46</v>
      </c>
      <c r="I31" s="487"/>
      <c r="J31" s="487"/>
      <c r="K31" s="487"/>
      <c r="L31" s="488"/>
      <c r="M31" s="134">
        <v>62576254736.68</v>
      </c>
      <c r="N31" s="133"/>
      <c r="O31" s="134">
        <v>61051938432</v>
      </c>
      <c r="P31" s="134">
        <v>71797843176.509995</v>
      </c>
      <c r="Q31" s="134">
        <v>71797843176.509995</v>
      </c>
      <c r="R31" s="183"/>
      <c r="S31" s="87"/>
    </row>
    <row r="32" spans="2:19">
      <c r="B32" s="179"/>
      <c r="C32" s="72"/>
      <c r="D32" s="73"/>
      <c r="E32" s="73"/>
      <c r="F32" s="73"/>
      <c r="G32" s="73"/>
      <c r="H32" s="348"/>
      <c r="I32" s="348"/>
      <c r="J32" s="348"/>
      <c r="K32" s="348"/>
      <c r="L32" s="349"/>
      <c r="M32" s="139"/>
      <c r="N32" s="133"/>
      <c r="O32" s="139"/>
      <c r="P32" s="139"/>
      <c r="Q32" s="139"/>
      <c r="R32" s="183"/>
      <c r="S32" s="87"/>
    </row>
    <row r="33" spans="2:20">
      <c r="B33" s="179"/>
      <c r="C33" s="72"/>
      <c r="D33" s="73"/>
      <c r="E33" s="73"/>
      <c r="F33" s="73"/>
      <c r="G33" s="485" t="s">
        <v>118</v>
      </c>
      <c r="H33" s="485"/>
      <c r="I33" s="485"/>
      <c r="J33" s="485"/>
      <c r="K33" s="485"/>
      <c r="L33" s="486"/>
      <c r="M33" s="223">
        <f>M34</f>
        <v>33762213352</v>
      </c>
      <c r="N33" s="138"/>
      <c r="O33" s="223">
        <f>O34</f>
        <v>66842275500</v>
      </c>
      <c r="P33" s="223" t="e">
        <f>#REF!+P34</f>
        <v>#REF!</v>
      </c>
      <c r="Q33" s="223" t="e">
        <f>#REF!+Q34</f>
        <v>#REF!</v>
      </c>
      <c r="R33" s="183"/>
      <c r="S33" s="87"/>
    </row>
    <row r="34" spans="2:20">
      <c r="B34" s="179"/>
      <c r="C34" s="72"/>
      <c r="D34" s="73"/>
      <c r="E34" s="73"/>
      <c r="F34" s="73"/>
      <c r="G34" s="73"/>
      <c r="H34" s="487" t="s">
        <v>189</v>
      </c>
      <c r="I34" s="487"/>
      <c r="J34" s="487"/>
      <c r="K34" s="487"/>
      <c r="L34" s="488"/>
      <c r="M34" s="134">
        <v>33762213352</v>
      </c>
      <c r="N34" s="133"/>
      <c r="O34" s="134">
        <v>66842275500</v>
      </c>
      <c r="P34" s="134">
        <v>2416449914</v>
      </c>
      <c r="Q34" s="134">
        <v>2416449914</v>
      </c>
      <c r="R34" s="183"/>
      <c r="S34" s="87"/>
    </row>
    <row r="35" spans="2:20">
      <c r="B35" s="179"/>
      <c r="C35" s="74"/>
      <c r="D35" s="73"/>
      <c r="E35" s="73"/>
      <c r="F35" s="73"/>
      <c r="G35" s="73"/>
      <c r="H35" s="73"/>
      <c r="I35" s="73"/>
      <c r="J35" s="73"/>
      <c r="K35" s="73"/>
      <c r="L35" s="347"/>
      <c r="M35" s="135"/>
      <c r="N35" s="136"/>
      <c r="O35" s="135"/>
      <c r="P35" s="135"/>
      <c r="Q35" s="135"/>
      <c r="R35" s="183"/>
      <c r="S35" s="87"/>
    </row>
    <row r="36" spans="2:20">
      <c r="B36" s="179"/>
      <c r="C36" s="72"/>
      <c r="D36" s="73"/>
      <c r="E36" s="73"/>
      <c r="F36" s="485" t="s">
        <v>117</v>
      </c>
      <c r="G36" s="485"/>
      <c r="H36" s="485"/>
      <c r="I36" s="485"/>
      <c r="J36" s="485"/>
      <c r="K36" s="485"/>
      <c r="L36" s="486"/>
      <c r="M36" s="140">
        <f>M37+M38</f>
        <v>35133933883</v>
      </c>
      <c r="N36" s="138"/>
      <c r="O36" s="140">
        <f>SUM(O37:O38)</f>
        <v>50805880685</v>
      </c>
      <c r="P36" s="140">
        <f>P37+P38</f>
        <v>9848092972</v>
      </c>
      <c r="Q36" s="140">
        <f>Q37+Q38</f>
        <v>9848092972</v>
      </c>
      <c r="R36" s="183"/>
      <c r="S36" s="87"/>
    </row>
    <row r="37" spans="2:20">
      <c r="B37" s="179"/>
      <c r="C37" s="72"/>
      <c r="D37" s="73"/>
      <c r="E37" s="73"/>
      <c r="F37" s="350"/>
      <c r="G37" s="350"/>
      <c r="H37" s="487" t="s">
        <v>99</v>
      </c>
      <c r="I37" s="487"/>
      <c r="J37" s="487"/>
      <c r="K37" s="487"/>
      <c r="L37" s="488"/>
      <c r="M37" s="234">
        <v>28379115091</v>
      </c>
      <c r="N37" s="133"/>
      <c r="O37" s="234">
        <v>28825036316</v>
      </c>
      <c r="P37" s="134">
        <v>3078743972</v>
      </c>
      <c r="Q37" s="134">
        <v>3078743972</v>
      </c>
      <c r="R37" s="183"/>
      <c r="S37" s="87"/>
    </row>
    <row r="38" spans="2:20">
      <c r="B38" s="179"/>
      <c r="C38" s="72"/>
      <c r="D38" s="73"/>
      <c r="E38" s="73"/>
      <c r="F38" s="350"/>
      <c r="G38" s="350"/>
      <c r="H38" s="487" t="s">
        <v>168</v>
      </c>
      <c r="I38" s="487"/>
      <c r="J38" s="487"/>
      <c r="K38" s="487"/>
      <c r="L38" s="488"/>
      <c r="M38" s="134">
        <v>6754818792</v>
      </c>
      <c r="N38" s="133"/>
      <c r="O38" s="134">
        <v>21980844369</v>
      </c>
      <c r="P38" s="134">
        <v>6769349000</v>
      </c>
      <c r="Q38" s="134">
        <v>6769349000</v>
      </c>
      <c r="R38" s="183"/>
      <c r="S38" s="87"/>
    </row>
    <row r="39" spans="2:20">
      <c r="B39" s="179"/>
      <c r="C39" s="74"/>
      <c r="D39" s="73"/>
      <c r="E39" s="73"/>
      <c r="F39" s="73"/>
      <c r="G39" s="73"/>
      <c r="H39" s="73"/>
      <c r="I39" s="73"/>
      <c r="J39" s="73"/>
      <c r="K39" s="73"/>
      <c r="L39" s="347"/>
      <c r="M39" s="135"/>
      <c r="N39" s="136"/>
      <c r="O39" s="135"/>
      <c r="P39" s="135"/>
      <c r="Q39" s="136"/>
      <c r="R39" s="183"/>
      <c r="S39" s="87"/>
    </row>
    <row r="40" spans="2:20">
      <c r="B40" s="179"/>
      <c r="C40" s="72"/>
      <c r="D40" s="73"/>
      <c r="E40" s="485" t="s">
        <v>156</v>
      </c>
      <c r="F40" s="485"/>
      <c r="G40" s="485"/>
      <c r="H40" s="485"/>
      <c r="I40" s="485"/>
      <c r="J40" s="485"/>
      <c r="K40" s="485"/>
      <c r="L40" s="486"/>
      <c r="M40" s="223">
        <f>M42+M55</f>
        <v>946594263798.28003</v>
      </c>
      <c r="N40" s="138"/>
      <c r="O40" s="223">
        <f>O42+O55</f>
        <v>1059874645046.2899</v>
      </c>
      <c r="P40" s="489">
        <v>-58726707741.580002</v>
      </c>
      <c r="Q40" s="490"/>
      <c r="R40" s="183"/>
      <c r="S40" s="87"/>
    </row>
    <row r="41" spans="2:20">
      <c r="B41" s="179"/>
      <c r="C41" s="72"/>
      <c r="D41" s="73"/>
      <c r="E41" s="350"/>
      <c r="F41" s="350"/>
      <c r="G41" s="350"/>
      <c r="H41" s="350"/>
      <c r="I41" s="350"/>
      <c r="J41" s="350"/>
      <c r="K41" s="350"/>
      <c r="L41" s="351"/>
      <c r="M41" s="223"/>
      <c r="N41" s="138"/>
      <c r="O41" s="223"/>
      <c r="P41" s="223"/>
      <c r="Q41" s="223"/>
      <c r="R41" s="183"/>
      <c r="S41" s="87"/>
    </row>
    <row r="42" spans="2:20">
      <c r="B42" s="179"/>
      <c r="C42" s="72"/>
      <c r="D42" s="73"/>
      <c r="E42" s="350"/>
      <c r="F42" s="485" t="s">
        <v>179</v>
      </c>
      <c r="G42" s="485"/>
      <c r="H42" s="485"/>
      <c r="I42" s="485"/>
      <c r="J42" s="485"/>
      <c r="K42" s="485"/>
      <c r="L42" s="486"/>
      <c r="M42" s="223">
        <f>SUM(M43:M53)</f>
        <v>938141681880.28003</v>
      </c>
      <c r="N42" s="138"/>
      <c r="O42" s="223">
        <f>SUM(O43:O53)</f>
        <v>1051478752980.2899</v>
      </c>
      <c r="P42" s="223"/>
      <c r="Q42" s="223"/>
      <c r="R42" s="183"/>
      <c r="S42" s="87"/>
    </row>
    <row r="43" spans="2:20">
      <c r="B43" s="179"/>
      <c r="C43" s="72"/>
      <c r="D43" s="73"/>
      <c r="E43" s="73"/>
      <c r="F43" s="73"/>
      <c r="G43" s="487" t="s">
        <v>157</v>
      </c>
      <c r="H43" s="487"/>
      <c r="I43" s="487"/>
      <c r="J43" s="487"/>
      <c r="K43" s="487"/>
      <c r="L43" s="488"/>
      <c r="M43" s="117">
        <v>391710256673</v>
      </c>
      <c r="N43" s="133"/>
      <c r="O43" s="117">
        <v>384442504463</v>
      </c>
      <c r="P43" s="134">
        <v>374847708540</v>
      </c>
      <c r="Q43" s="134">
        <v>374847708540</v>
      </c>
      <c r="R43" s="183"/>
      <c r="S43" s="87"/>
    </row>
    <row r="44" spans="2:20" ht="12.75" customHeight="1">
      <c r="B44" s="179"/>
      <c r="C44" s="72"/>
      <c r="D44" s="73"/>
      <c r="E44" s="73"/>
      <c r="F44" s="73"/>
      <c r="G44" s="487" t="s">
        <v>169</v>
      </c>
      <c r="H44" s="487"/>
      <c r="I44" s="487"/>
      <c r="J44" s="487"/>
      <c r="K44" s="487"/>
      <c r="L44" s="488"/>
      <c r="M44" s="413">
        <f>'[1]Kertas Kerja'!N169</f>
        <v>63895281935.959999</v>
      </c>
      <c r="N44" s="133"/>
      <c r="O44" s="134">
        <v>96993496616.289993</v>
      </c>
      <c r="P44" s="134">
        <v>71412670805.169998</v>
      </c>
      <c r="Q44" s="134">
        <v>71412670805.169998</v>
      </c>
      <c r="R44" s="183"/>
      <c r="S44" s="87"/>
      <c r="T44" s="209"/>
    </row>
    <row r="45" spans="2:20" ht="14.45" customHeight="1">
      <c r="B45" s="179"/>
      <c r="C45" s="72"/>
      <c r="D45" s="73"/>
      <c r="E45" s="73"/>
      <c r="F45" s="73"/>
      <c r="G45" s="487" t="s">
        <v>170</v>
      </c>
      <c r="H45" s="487"/>
      <c r="I45" s="487"/>
      <c r="J45" s="487"/>
      <c r="K45" s="487"/>
      <c r="L45" s="488"/>
      <c r="M45" s="413">
        <f>'[1]Kertas Kerja'!N170</f>
        <v>154443805442.61002</v>
      </c>
      <c r="N45" s="133"/>
      <c r="O45" s="134">
        <v>164836564127.29001</v>
      </c>
      <c r="P45" s="134">
        <v>158832359888.72</v>
      </c>
      <c r="Q45" s="134">
        <v>158832359888.72</v>
      </c>
      <c r="R45" s="183"/>
      <c r="S45" s="87"/>
      <c r="T45" s="191"/>
    </row>
    <row r="46" spans="2:20">
      <c r="B46" s="179"/>
      <c r="C46" s="72"/>
      <c r="D46" s="73"/>
      <c r="E46" s="73"/>
      <c r="F46" s="73"/>
      <c r="G46" s="487" t="s">
        <v>171</v>
      </c>
      <c r="H46" s="487"/>
      <c r="I46" s="487"/>
      <c r="J46" s="487"/>
      <c r="K46" s="487"/>
      <c r="L46" s="488"/>
      <c r="M46" s="413">
        <f>'[1]Kertas Kerja'!N171</f>
        <v>10807231931</v>
      </c>
      <c r="N46" s="133"/>
      <c r="O46" s="134">
        <v>12056677934</v>
      </c>
      <c r="P46" s="134">
        <v>8962270994</v>
      </c>
      <c r="Q46" s="134">
        <v>8962270994</v>
      </c>
      <c r="R46" s="183"/>
      <c r="S46" s="87"/>
    </row>
    <row r="47" spans="2:20">
      <c r="B47" s="179"/>
      <c r="C47" s="72"/>
      <c r="D47" s="73"/>
      <c r="E47" s="73"/>
      <c r="F47" s="73"/>
      <c r="G47" s="487" t="s">
        <v>172</v>
      </c>
      <c r="H47" s="487"/>
      <c r="I47" s="487"/>
      <c r="J47" s="487"/>
      <c r="K47" s="487"/>
      <c r="L47" s="488"/>
      <c r="M47" s="413">
        <f>'[1]Kertas Kerja'!N172</f>
        <v>88661054992.520004</v>
      </c>
      <c r="N47" s="133"/>
      <c r="O47" s="134">
        <v>102665548309.09</v>
      </c>
      <c r="P47" s="134">
        <v>56921998192.18</v>
      </c>
      <c r="Q47" s="134">
        <v>56921998192.18</v>
      </c>
      <c r="R47" s="183"/>
      <c r="S47" s="87"/>
    </row>
    <row r="48" spans="2:20">
      <c r="B48" s="179"/>
      <c r="C48" s="72"/>
      <c r="D48" s="73"/>
      <c r="E48" s="73"/>
      <c r="F48" s="73"/>
      <c r="G48" s="487" t="s">
        <v>158</v>
      </c>
      <c r="H48" s="487"/>
      <c r="I48" s="487"/>
      <c r="J48" s="487"/>
      <c r="K48" s="487"/>
      <c r="L48" s="488"/>
      <c r="M48" s="208">
        <v>53595876685</v>
      </c>
      <c r="N48" s="133"/>
      <c r="O48" s="208">
        <v>40043117865.040001</v>
      </c>
      <c r="P48" s="134">
        <v>17264740777</v>
      </c>
      <c r="Q48" s="134">
        <v>17264740777</v>
      </c>
      <c r="R48" s="183"/>
      <c r="S48" s="87"/>
    </row>
    <row r="49" spans="2:20">
      <c r="B49" s="179"/>
      <c r="C49" s="72"/>
      <c r="D49" s="73"/>
      <c r="E49" s="73"/>
      <c r="F49" s="73"/>
      <c r="G49" s="487" t="s">
        <v>159</v>
      </c>
      <c r="H49" s="487"/>
      <c r="I49" s="487"/>
      <c r="J49" s="487"/>
      <c r="K49" s="487"/>
      <c r="L49" s="488"/>
      <c r="M49" s="134">
        <v>165000000</v>
      </c>
      <c r="N49" s="133"/>
      <c r="O49" s="134">
        <v>1139000000</v>
      </c>
      <c r="P49" s="134">
        <v>150000000</v>
      </c>
      <c r="Q49" s="134">
        <v>150000000</v>
      </c>
      <c r="R49" s="183"/>
      <c r="S49" s="87"/>
    </row>
    <row r="50" spans="2:20">
      <c r="B50" s="179"/>
      <c r="C50" s="72"/>
      <c r="D50" s="73"/>
      <c r="E50" s="73"/>
      <c r="F50" s="73"/>
      <c r="G50" s="487" t="s">
        <v>160</v>
      </c>
      <c r="H50" s="487"/>
      <c r="I50" s="487"/>
      <c r="J50" s="487"/>
      <c r="K50" s="487"/>
      <c r="L50" s="488"/>
      <c r="M50" s="208">
        <v>2678889199.3499999</v>
      </c>
      <c r="N50" s="133"/>
      <c r="O50" s="208">
        <v>2905708645.29</v>
      </c>
      <c r="P50" s="134"/>
      <c r="Q50" s="134"/>
      <c r="R50" s="183"/>
      <c r="S50" s="87"/>
    </row>
    <row r="51" spans="2:20" ht="12.75" customHeight="1">
      <c r="B51" s="179"/>
      <c r="C51" s="72"/>
      <c r="D51" s="73"/>
      <c r="E51" s="73"/>
      <c r="F51" s="73"/>
      <c r="G51" s="487" t="s">
        <v>165</v>
      </c>
      <c r="H51" s="487"/>
      <c r="I51" s="487"/>
      <c r="J51" s="487"/>
      <c r="K51" s="487"/>
      <c r="L51" s="488"/>
      <c r="M51" s="134">
        <v>162982115520.73999</v>
      </c>
      <c r="N51" s="133"/>
      <c r="O51" s="134">
        <v>239200188034.69</v>
      </c>
      <c r="P51" s="134">
        <v>208472197882.54001</v>
      </c>
      <c r="Q51" s="134">
        <v>208472197882.54001</v>
      </c>
      <c r="R51" s="183"/>
      <c r="S51" s="87"/>
      <c r="T51" s="209"/>
    </row>
    <row r="52" spans="2:20">
      <c r="B52" s="179"/>
      <c r="C52" s="72"/>
      <c r="D52" s="73"/>
      <c r="E52" s="73"/>
      <c r="F52" s="73"/>
      <c r="G52" s="487" t="s">
        <v>164</v>
      </c>
      <c r="H52" s="487"/>
      <c r="I52" s="487"/>
      <c r="J52" s="487"/>
      <c r="K52" s="487"/>
      <c r="L52" s="488"/>
      <c r="M52" s="134">
        <v>474692939.63</v>
      </c>
      <c r="N52" s="133"/>
      <c r="O52" s="134">
        <v>234486000</v>
      </c>
      <c r="P52" s="134">
        <v>274803500</v>
      </c>
      <c r="Q52" s="134">
        <v>274803500</v>
      </c>
      <c r="R52" s="183"/>
      <c r="S52" s="87"/>
      <c r="T52" s="210"/>
    </row>
    <row r="53" spans="2:20">
      <c r="B53" s="179"/>
      <c r="C53" s="72"/>
      <c r="D53" s="73"/>
      <c r="E53" s="73"/>
      <c r="F53" s="73"/>
      <c r="G53" s="487" t="s">
        <v>166</v>
      </c>
      <c r="H53" s="487"/>
      <c r="I53" s="487"/>
      <c r="J53" s="487"/>
      <c r="K53" s="487"/>
      <c r="L53" s="488"/>
      <c r="M53" s="208">
        <v>8727476560.4699993</v>
      </c>
      <c r="N53" s="133"/>
      <c r="O53" s="208">
        <v>6961460985.6000004</v>
      </c>
      <c r="P53" s="134">
        <v>8790039999.0499992</v>
      </c>
      <c r="Q53" s="134">
        <v>8790039999.0499992</v>
      </c>
      <c r="R53" s="183"/>
      <c r="S53" s="87"/>
      <c r="T53" s="210"/>
    </row>
    <row r="54" spans="2:20">
      <c r="B54" s="179"/>
      <c r="C54" s="72"/>
      <c r="D54" s="73"/>
      <c r="E54" s="73"/>
      <c r="F54" s="73"/>
      <c r="G54" s="348"/>
      <c r="H54" s="348"/>
      <c r="I54" s="348"/>
      <c r="J54" s="348"/>
      <c r="K54" s="348"/>
      <c r="L54" s="349"/>
      <c r="M54" s="134"/>
      <c r="N54" s="133"/>
      <c r="O54" s="134"/>
      <c r="P54" s="134"/>
      <c r="Q54" s="134"/>
      <c r="R54" s="183"/>
      <c r="S54" s="87"/>
    </row>
    <row r="55" spans="2:20">
      <c r="B55" s="179"/>
      <c r="C55" s="72"/>
      <c r="D55" s="73"/>
      <c r="E55" s="73"/>
      <c r="F55" s="485" t="s">
        <v>180</v>
      </c>
      <c r="G55" s="485"/>
      <c r="H55" s="485"/>
      <c r="I55" s="485"/>
      <c r="J55" s="485"/>
      <c r="K55" s="485"/>
      <c r="L55" s="486"/>
      <c r="M55" s="223">
        <f>M56+M57</f>
        <v>8452581918</v>
      </c>
      <c r="N55" s="138"/>
      <c r="O55" s="223">
        <f>SUM(O56:O57)</f>
        <v>8395892066</v>
      </c>
      <c r="P55" s="134"/>
      <c r="Q55" s="134"/>
      <c r="R55" s="183"/>
      <c r="S55" s="87"/>
    </row>
    <row r="56" spans="2:20">
      <c r="B56" s="179"/>
      <c r="C56" s="72"/>
      <c r="D56" s="73"/>
      <c r="E56" s="73"/>
      <c r="F56" s="350"/>
      <c r="G56" s="487" t="s">
        <v>129</v>
      </c>
      <c r="H56" s="487"/>
      <c r="I56" s="487"/>
      <c r="J56" s="487"/>
      <c r="K56" s="487"/>
      <c r="L56" s="488"/>
      <c r="M56" s="134">
        <v>7513880000</v>
      </c>
      <c r="N56" s="133"/>
      <c r="O56" s="134">
        <v>7513880000</v>
      </c>
      <c r="P56" s="134">
        <v>12844536000</v>
      </c>
      <c r="Q56" s="134">
        <v>12844536000</v>
      </c>
      <c r="R56" s="183"/>
      <c r="S56" s="87"/>
    </row>
    <row r="57" spans="2:20">
      <c r="B57" s="179"/>
      <c r="C57" s="72"/>
      <c r="D57" s="73"/>
      <c r="E57" s="73"/>
      <c r="F57" s="350"/>
      <c r="G57" s="487" t="s">
        <v>130</v>
      </c>
      <c r="H57" s="487"/>
      <c r="I57" s="487"/>
      <c r="J57" s="487"/>
      <c r="K57" s="487"/>
      <c r="L57" s="488"/>
      <c r="M57" s="134">
        <v>938701918</v>
      </c>
      <c r="N57" s="133"/>
      <c r="O57" s="134">
        <v>882012066</v>
      </c>
      <c r="P57" s="134">
        <v>863115484</v>
      </c>
      <c r="Q57" s="134">
        <v>863115484</v>
      </c>
      <c r="R57" s="183"/>
      <c r="S57" s="229"/>
    </row>
    <row r="58" spans="2:20">
      <c r="B58" s="179"/>
      <c r="C58" s="75"/>
      <c r="D58" s="73"/>
      <c r="E58" s="73"/>
      <c r="F58" s="73"/>
      <c r="G58" s="73"/>
      <c r="H58" s="73"/>
      <c r="I58" s="73"/>
      <c r="J58" s="73"/>
      <c r="K58" s="73"/>
      <c r="L58" s="347"/>
      <c r="M58" s="135"/>
      <c r="N58" s="136"/>
      <c r="O58" s="135"/>
      <c r="P58" s="135"/>
      <c r="Q58" s="136"/>
      <c r="R58" s="183"/>
      <c r="S58" s="229"/>
    </row>
    <row r="59" spans="2:20">
      <c r="B59" s="179"/>
      <c r="C59" s="74"/>
      <c r="D59" s="73"/>
      <c r="E59" s="496" t="s">
        <v>161</v>
      </c>
      <c r="F59" s="496"/>
      <c r="G59" s="496"/>
      <c r="H59" s="496"/>
      <c r="I59" s="496"/>
      <c r="J59" s="496"/>
      <c r="K59" s="496"/>
      <c r="L59" s="497"/>
      <c r="M59" s="141">
        <f>M11-M40</f>
        <v>26887055223.300049</v>
      </c>
      <c r="N59" s="142"/>
      <c r="O59" s="141">
        <f>O11-O40</f>
        <v>52102284218.910034</v>
      </c>
      <c r="P59" s="493">
        <v>34507919078.510002</v>
      </c>
      <c r="Q59" s="493"/>
      <c r="R59" s="184"/>
      <c r="S59" s="87"/>
    </row>
    <row r="60" spans="2:20">
      <c r="B60" s="179"/>
      <c r="C60" s="74"/>
      <c r="D60" s="73"/>
      <c r="E60" s="352"/>
      <c r="F60" s="352"/>
      <c r="G60" s="352"/>
      <c r="H60" s="352"/>
      <c r="I60" s="352"/>
      <c r="J60" s="352"/>
      <c r="K60" s="352"/>
      <c r="L60" s="353"/>
      <c r="M60" s="143"/>
      <c r="N60" s="144"/>
      <c r="O60" s="223"/>
      <c r="P60" s="223"/>
      <c r="Q60" s="224"/>
      <c r="R60" s="183"/>
      <c r="S60" s="87"/>
    </row>
    <row r="61" spans="2:20">
      <c r="B61" s="179"/>
      <c r="C61" s="72"/>
      <c r="D61" s="73"/>
      <c r="E61" s="485" t="s">
        <v>173</v>
      </c>
      <c r="F61" s="485"/>
      <c r="G61" s="485"/>
      <c r="H61" s="485"/>
      <c r="I61" s="485"/>
      <c r="J61" s="485"/>
      <c r="K61" s="485"/>
      <c r="L61" s="486"/>
      <c r="M61" s="134"/>
      <c r="N61" s="138"/>
      <c r="O61" s="134"/>
      <c r="P61" s="135"/>
      <c r="Q61" s="136"/>
      <c r="R61" s="183"/>
      <c r="S61" s="87"/>
    </row>
    <row r="62" spans="2:20" ht="15" customHeight="1">
      <c r="B62" s="179"/>
      <c r="C62" s="72"/>
      <c r="D62" s="73"/>
      <c r="E62" s="350"/>
      <c r="F62" s="354"/>
      <c r="G62" s="487" t="s">
        <v>191</v>
      </c>
      <c r="H62" s="487"/>
      <c r="I62" s="487"/>
      <c r="J62" s="487"/>
      <c r="K62" s="487"/>
      <c r="L62" s="488"/>
      <c r="M62" s="134">
        <v>0</v>
      </c>
      <c r="N62" s="145"/>
      <c r="O62" s="134">
        <v>0</v>
      </c>
      <c r="P62" s="135"/>
      <c r="Q62" s="136"/>
      <c r="R62" s="183"/>
      <c r="S62" s="87"/>
    </row>
    <row r="63" spans="2:20">
      <c r="B63" s="179"/>
      <c r="C63" s="72"/>
      <c r="D63" s="73"/>
      <c r="E63" s="73"/>
      <c r="F63" s="73"/>
      <c r="G63" s="487"/>
      <c r="H63" s="487"/>
      <c r="I63" s="487"/>
      <c r="J63" s="487"/>
      <c r="K63" s="487"/>
      <c r="L63" s="488"/>
      <c r="M63" s="134"/>
      <c r="N63" s="133"/>
      <c r="O63" s="494"/>
      <c r="P63" s="494"/>
      <c r="Q63" s="495"/>
      <c r="R63" s="183"/>
      <c r="S63" s="87"/>
    </row>
    <row r="64" spans="2:20" ht="12.75" customHeight="1">
      <c r="B64" s="179"/>
      <c r="C64" s="72"/>
      <c r="D64" s="73"/>
      <c r="E64" s="496" t="s">
        <v>162</v>
      </c>
      <c r="F64" s="496"/>
      <c r="G64" s="496"/>
      <c r="H64" s="496"/>
      <c r="I64" s="496"/>
      <c r="J64" s="496"/>
      <c r="K64" s="496"/>
      <c r="L64" s="497"/>
      <c r="M64" s="204">
        <f>M62</f>
        <v>0</v>
      </c>
      <c r="N64" s="146"/>
      <c r="O64" s="498">
        <f>O62</f>
        <v>0</v>
      </c>
      <c r="P64" s="498"/>
      <c r="Q64" s="498"/>
      <c r="R64" s="185"/>
      <c r="S64" s="186"/>
    </row>
    <row r="65" spans="2:20">
      <c r="B65" s="179"/>
      <c r="C65" s="75"/>
      <c r="D65" s="73"/>
      <c r="E65" s="73"/>
      <c r="F65" s="73"/>
      <c r="G65" s="73"/>
      <c r="H65" s="73"/>
      <c r="I65" s="73"/>
      <c r="J65" s="73"/>
      <c r="K65" s="73"/>
      <c r="L65" s="347"/>
      <c r="M65" s="134"/>
      <c r="N65" s="136"/>
      <c r="O65" s="135"/>
      <c r="P65" s="135"/>
      <c r="Q65" s="136"/>
      <c r="R65" s="183"/>
      <c r="S65" s="87"/>
    </row>
    <row r="66" spans="2:20" ht="12.75" customHeight="1">
      <c r="B66" s="179"/>
      <c r="C66" s="72"/>
      <c r="D66" s="73"/>
      <c r="E66" s="485" t="s">
        <v>163</v>
      </c>
      <c r="F66" s="485"/>
      <c r="G66" s="485"/>
      <c r="H66" s="485"/>
      <c r="I66" s="485"/>
      <c r="J66" s="485"/>
      <c r="K66" s="485"/>
      <c r="L66" s="486"/>
      <c r="M66" s="223"/>
      <c r="N66" s="138"/>
      <c r="O66" s="355"/>
      <c r="P66" s="135"/>
      <c r="Q66" s="136"/>
      <c r="R66" s="183"/>
      <c r="S66" s="87"/>
    </row>
    <row r="67" spans="2:20" ht="12.75" customHeight="1">
      <c r="B67" s="179"/>
      <c r="C67" s="72"/>
      <c r="D67" s="73"/>
      <c r="E67" s="350"/>
      <c r="F67" s="350"/>
      <c r="G67" s="487" t="s">
        <v>174</v>
      </c>
      <c r="H67" s="487"/>
      <c r="I67" s="487"/>
      <c r="J67" s="487"/>
      <c r="K67" s="487"/>
      <c r="L67" s="488"/>
      <c r="M67" s="134">
        <v>0</v>
      </c>
      <c r="N67" s="138"/>
      <c r="O67" s="134">
        <v>0</v>
      </c>
      <c r="P67" s="135"/>
      <c r="Q67" s="136"/>
      <c r="R67" s="183"/>
      <c r="S67" s="87"/>
    </row>
    <row r="68" spans="2:20" ht="12.75" customHeight="1">
      <c r="B68" s="179"/>
      <c r="C68" s="72"/>
      <c r="D68" s="73"/>
      <c r="E68" s="73"/>
      <c r="F68" s="73"/>
      <c r="G68" s="487" t="s">
        <v>175</v>
      </c>
      <c r="H68" s="487"/>
      <c r="I68" s="487"/>
      <c r="J68" s="487"/>
      <c r="K68" s="487"/>
      <c r="L68" s="488"/>
      <c r="M68" s="356">
        <v>-46713255000</v>
      </c>
      <c r="N68" s="147"/>
      <c r="O68" s="356">
        <v>-212037000</v>
      </c>
      <c r="P68" s="135"/>
      <c r="Q68" s="135"/>
      <c r="R68" s="183"/>
      <c r="S68" s="87"/>
    </row>
    <row r="69" spans="2:20">
      <c r="B69" s="179"/>
      <c r="C69" s="75"/>
      <c r="D69" s="73"/>
      <c r="E69" s="357"/>
      <c r="F69" s="357"/>
      <c r="G69" s="357"/>
      <c r="H69" s="357"/>
      <c r="I69" s="357"/>
      <c r="J69" s="357"/>
      <c r="K69" s="357"/>
      <c r="L69" s="358"/>
      <c r="M69" s="134"/>
      <c r="N69" s="148"/>
      <c r="O69" s="359"/>
      <c r="P69" s="359"/>
      <c r="Q69" s="359"/>
      <c r="R69" s="187"/>
      <c r="S69" s="186"/>
    </row>
    <row r="70" spans="2:20" ht="13.5" thickBot="1">
      <c r="B70" s="188"/>
      <c r="C70" s="76"/>
      <c r="D70" s="77"/>
      <c r="E70" s="499" t="s">
        <v>187</v>
      </c>
      <c r="F70" s="499"/>
      <c r="G70" s="499"/>
      <c r="H70" s="499"/>
      <c r="I70" s="499"/>
      <c r="J70" s="499"/>
      <c r="K70" s="499"/>
      <c r="L70" s="500"/>
      <c r="M70" s="190">
        <f>M59+M64+M68</f>
        <v>-19826199776.699951</v>
      </c>
      <c r="N70" s="149"/>
      <c r="O70" s="190">
        <f>O59+O64+O68</f>
        <v>51890247218.910034</v>
      </c>
      <c r="P70" s="501">
        <v>36227741351.07</v>
      </c>
      <c r="Q70" s="502"/>
      <c r="R70" s="189"/>
      <c r="S70" s="186"/>
      <c r="T70" s="385"/>
    </row>
    <row r="71" spans="2:20">
      <c r="C71" s="491"/>
      <c r="D71" s="491"/>
      <c r="E71" s="491"/>
      <c r="F71" s="491"/>
      <c r="G71" s="491"/>
      <c r="H71" s="491"/>
      <c r="I71" s="491"/>
      <c r="J71" s="491"/>
      <c r="K71" s="491"/>
      <c r="L71" s="491"/>
      <c r="M71" s="492"/>
      <c r="N71" s="492"/>
      <c r="O71" s="491"/>
      <c r="P71" s="491"/>
      <c r="Q71" s="491"/>
      <c r="R71" s="16"/>
      <c r="S71" s="16"/>
    </row>
    <row r="72" spans="2:20">
      <c r="C72" s="503" t="s">
        <v>192</v>
      </c>
      <c r="D72" s="503"/>
      <c r="E72" s="503"/>
      <c r="F72" s="503"/>
      <c r="G72" s="503"/>
      <c r="H72" s="503"/>
      <c r="I72" s="503"/>
      <c r="J72" s="503"/>
      <c r="K72" s="503"/>
      <c r="L72" s="503"/>
      <c r="M72" s="503"/>
      <c r="N72" s="503"/>
      <c r="O72" s="503"/>
      <c r="P72" s="503"/>
      <c r="Q72" s="503"/>
      <c r="R72" s="503"/>
    </row>
    <row r="73" spans="2:20">
      <c r="M73" s="78"/>
      <c r="O73" s="504"/>
      <c r="P73" s="504"/>
      <c r="Q73" s="504"/>
    </row>
    <row r="74" spans="2:20" ht="15.75" customHeight="1">
      <c r="L74" s="212"/>
      <c r="M74" s="440" t="s">
        <v>196</v>
      </c>
      <c r="N74" s="440"/>
      <c r="O74" s="440"/>
      <c r="P74" s="212"/>
      <c r="Q74" s="212"/>
    </row>
    <row r="75" spans="2:20" ht="15.75">
      <c r="O75" s="96"/>
      <c r="P75" s="96"/>
      <c r="Q75" s="96"/>
    </row>
    <row r="76" spans="2:20" ht="15.75">
      <c r="O76" s="96"/>
      <c r="P76" s="96"/>
      <c r="Q76" s="96"/>
    </row>
    <row r="77" spans="2:20" ht="15.75">
      <c r="O77" s="96"/>
      <c r="P77" s="96"/>
      <c r="Q77" s="96"/>
    </row>
    <row r="79" spans="2:20" ht="15" customHeight="1">
      <c r="L79" s="212"/>
      <c r="M79" s="440" t="s">
        <v>197</v>
      </c>
      <c r="N79" s="440"/>
      <c r="O79" s="440"/>
      <c r="P79" s="212"/>
      <c r="Q79" s="212"/>
    </row>
    <row r="81" spans="1:17" s="36" customFormat="1" ht="11.25">
      <c r="A81" s="505"/>
      <c r="O81" s="506"/>
      <c r="P81" s="506"/>
      <c r="Q81" s="506"/>
    </row>
    <row r="82" spans="1:17" s="36" customFormat="1" ht="11.25">
      <c r="A82" s="505"/>
      <c r="C82" s="505"/>
      <c r="D82" s="505"/>
      <c r="E82" s="505"/>
      <c r="F82" s="505"/>
      <c r="G82" s="505"/>
      <c r="H82" s="505"/>
      <c r="I82" s="505"/>
      <c r="J82" s="505"/>
      <c r="K82" s="505"/>
      <c r="O82" s="506"/>
      <c r="P82" s="506"/>
      <c r="Q82" s="506"/>
    </row>
    <row r="83" spans="1:17" s="36" customFormat="1" ht="11.25">
      <c r="A83" s="505"/>
    </row>
    <row r="84" spans="1:17" s="36" customFormat="1" ht="11.25">
      <c r="A84" s="505"/>
    </row>
    <row r="85" spans="1:17" s="36" customFormat="1" ht="11.25"/>
  </sheetData>
  <mergeCells count="64">
    <mergeCell ref="C72:R72"/>
    <mergeCell ref="O73:Q73"/>
    <mergeCell ref="A81:A84"/>
    <mergeCell ref="O81:Q82"/>
    <mergeCell ref="C82:K82"/>
    <mergeCell ref="M74:O74"/>
    <mergeCell ref="M79:O79"/>
    <mergeCell ref="C71:Q71"/>
    <mergeCell ref="P59:Q59"/>
    <mergeCell ref="E61:L61"/>
    <mergeCell ref="G62:L62"/>
    <mergeCell ref="G63:L63"/>
    <mergeCell ref="O63:Q63"/>
    <mergeCell ref="E64:L64"/>
    <mergeCell ref="O64:Q64"/>
    <mergeCell ref="E59:L59"/>
    <mergeCell ref="E66:L66"/>
    <mergeCell ref="G67:L67"/>
    <mergeCell ref="G68:L68"/>
    <mergeCell ref="E70:L70"/>
    <mergeCell ref="P70:Q70"/>
    <mergeCell ref="G52:L52"/>
    <mergeCell ref="G53:L53"/>
    <mergeCell ref="F55:L55"/>
    <mergeCell ref="G56:L56"/>
    <mergeCell ref="G57:L57"/>
    <mergeCell ref="G51:L51"/>
    <mergeCell ref="E40:L40"/>
    <mergeCell ref="P40:Q40"/>
    <mergeCell ref="F42:L42"/>
    <mergeCell ref="G43:L43"/>
    <mergeCell ref="G44:L44"/>
    <mergeCell ref="G45:L45"/>
    <mergeCell ref="G46:L46"/>
    <mergeCell ref="G47:L47"/>
    <mergeCell ref="G48:L48"/>
    <mergeCell ref="G49:L49"/>
    <mergeCell ref="G50:L50"/>
    <mergeCell ref="H34:L34"/>
    <mergeCell ref="H28:L28"/>
    <mergeCell ref="F36:L36"/>
    <mergeCell ref="H37:L37"/>
    <mergeCell ref="H38:L38"/>
    <mergeCell ref="G30:L30"/>
    <mergeCell ref="H31:L31"/>
    <mergeCell ref="G33:L33"/>
    <mergeCell ref="G27:L27"/>
    <mergeCell ref="F19:L19"/>
    <mergeCell ref="G21:L21"/>
    <mergeCell ref="H22:L22"/>
    <mergeCell ref="H23:L23"/>
    <mergeCell ref="H24:L24"/>
    <mergeCell ref="E11:L11"/>
    <mergeCell ref="F13:L13"/>
    <mergeCell ref="G14:L14"/>
    <mergeCell ref="G15:L15"/>
    <mergeCell ref="H25:L25"/>
    <mergeCell ref="G16:L16"/>
    <mergeCell ref="G17:L17"/>
    <mergeCell ref="C4:Q4"/>
    <mergeCell ref="C5:Q5"/>
    <mergeCell ref="C6:Q6"/>
    <mergeCell ref="D9:L9"/>
    <mergeCell ref="E10:L10"/>
  </mergeCells>
  <printOptions horizontalCentered="1"/>
  <pageMargins left="0.70866141732283472" right="0.6692913385826772" top="0.51181102362204722" bottom="0.59055118110236227" header="0.31496062992125984" footer="0.59055118110236227"/>
  <pageSetup paperSize="9" scale="75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70C0"/>
  </sheetPr>
  <dimension ref="A1:AJ117"/>
  <sheetViews>
    <sheetView view="pageBreakPreview" topLeftCell="A73" zoomScaleNormal="110" zoomScaleSheetLayoutView="100" workbookViewId="0">
      <selection activeCell="Q89" sqref="Q89"/>
    </sheetView>
  </sheetViews>
  <sheetFormatPr defaultColWidth="6.85546875" defaultRowHeight="15"/>
  <cols>
    <col min="1" max="1" width="6.7109375" style="21" customWidth="1"/>
    <col min="2" max="2" width="3.5703125" style="20" customWidth="1"/>
    <col min="3" max="3" width="3.42578125" style="20" customWidth="1"/>
    <col min="4" max="4" width="4" style="20" customWidth="1"/>
    <col min="5" max="6" width="1.7109375" style="21" customWidth="1"/>
    <col min="7" max="7" width="3.42578125" style="21" customWidth="1"/>
    <col min="8" max="8" width="1.42578125" style="21" customWidth="1"/>
    <col min="9" max="9" width="4.5703125" style="21" customWidth="1"/>
    <col min="10" max="10" width="4.85546875" style="21" customWidth="1"/>
    <col min="11" max="11" width="1.140625" style="21" customWidth="1"/>
    <col min="12" max="12" width="13.140625" style="21" customWidth="1"/>
    <col min="13" max="13" width="12" style="21" customWidth="1"/>
    <col min="14" max="14" width="1.28515625" style="21" customWidth="1"/>
    <col min="15" max="15" width="0.7109375" style="21" customWidth="1"/>
    <col min="16" max="16" width="20.140625" style="21" customWidth="1"/>
    <col min="17" max="17" width="1.140625" style="21" customWidth="1"/>
    <col min="18" max="18" width="1.7109375" style="21" customWidth="1"/>
    <col min="19" max="19" width="19.28515625" style="21" customWidth="1"/>
    <col min="20" max="20" width="24.140625" style="21" hidden="1" customWidth="1"/>
    <col min="21" max="21" width="22.28515625" style="21" hidden="1" customWidth="1"/>
    <col min="22" max="22" width="0" style="21" hidden="1" customWidth="1"/>
    <col min="23" max="23" width="19.5703125" style="21" hidden="1" customWidth="1"/>
    <col min="24" max="24" width="6.85546875" style="21"/>
    <col min="25" max="25" width="18.28515625" style="21" bestFit="1" customWidth="1"/>
    <col min="26" max="26" width="6.85546875" style="21"/>
    <col min="27" max="27" width="16" style="21" bestFit="1" customWidth="1"/>
    <col min="28" max="29" width="6.85546875" style="21"/>
    <col min="30" max="30" width="18.140625" style="21" bestFit="1" customWidth="1"/>
    <col min="31" max="32" width="6.85546875" style="15" hidden="1" customWidth="1"/>
    <col min="33" max="33" width="6.85546875" style="21"/>
    <col min="34" max="34" width="19.5703125" style="21" bestFit="1" customWidth="1"/>
    <col min="35" max="35" width="6.85546875" style="21"/>
    <col min="36" max="36" width="28.140625" style="21" customWidth="1"/>
    <col min="37" max="16384" width="6.85546875" style="21"/>
  </cols>
  <sheetData>
    <row r="1" spans="1:32">
      <c r="A1" s="27"/>
      <c r="B1" s="41"/>
      <c r="C1" s="41"/>
      <c r="D1" s="41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32">
      <c r="A2" s="27"/>
      <c r="B2" s="305" t="s">
        <v>152</v>
      </c>
      <c r="C2" s="306"/>
      <c r="D2" s="306"/>
      <c r="E2" s="100"/>
      <c r="F2" s="100"/>
      <c r="G2" s="100"/>
      <c r="H2" s="100"/>
      <c r="I2" s="100"/>
      <c r="J2" s="100"/>
      <c r="K2" s="100"/>
      <c r="L2" s="27"/>
      <c r="M2" s="27"/>
      <c r="N2" s="27"/>
      <c r="O2" s="27"/>
      <c r="P2" s="27"/>
      <c r="Q2" s="27"/>
      <c r="R2" s="27"/>
      <c r="S2" s="27"/>
    </row>
    <row r="3" spans="1:32">
      <c r="A3" s="27"/>
      <c r="B3" s="305"/>
      <c r="C3" s="306"/>
      <c r="D3" s="306"/>
      <c r="E3" s="100"/>
      <c r="F3" s="100"/>
      <c r="G3" s="100"/>
      <c r="H3" s="100"/>
      <c r="I3" s="100"/>
      <c r="J3" s="100"/>
      <c r="K3" s="100"/>
      <c r="L3" s="27"/>
      <c r="M3" s="27"/>
      <c r="N3" s="27"/>
      <c r="O3" s="27"/>
      <c r="P3" s="27"/>
      <c r="Q3" s="27"/>
      <c r="R3" s="27"/>
      <c r="S3" s="27"/>
    </row>
    <row r="4" spans="1:32">
      <c r="A4" s="27"/>
      <c r="B4" s="41"/>
      <c r="C4" s="41"/>
      <c r="D4" s="41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32">
      <c r="A5" s="27"/>
      <c r="B5" s="467" t="s">
        <v>97</v>
      </c>
      <c r="C5" s="467"/>
      <c r="D5" s="467"/>
      <c r="E5" s="467"/>
      <c r="F5" s="467"/>
      <c r="G5" s="467"/>
      <c r="H5" s="467"/>
      <c r="I5" s="467"/>
      <c r="J5" s="467"/>
      <c r="K5" s="467"/>
      <c r="L5" s="467"/>
      <c r="M5" s="467"/>
      <c r="N5" s="467"/>
      <c r="O5" s="467"/>
      <c r="P5" s="467"/>
      <c r="Q5" s="467"/>
      <c r="R5" s="467"/>
      <c r="S5" s="467"/>
    </row>
    <row r="6" spans="1:32">
      <c r="A6" s="27"/>
      <c r="B6" s="467" t="s">
        <v>87</v>
      </c>
      <c r="C6" s="467"/>
      <c r="D6" s="467"/>
      <c r="E6" s="467"/>
      <c r="F6" s="467"/>
      <c r="G6" s="467"/>
      <c r="H6" s="467"/>
      <c r="I6" s="467"/>
      <c r="J6" s="467"/>
      <c r="K6" s="467"/>
      <c r="L6" s="467"/>
      <c r="M6" s="467"/>
      <c r="N6" s="467"/>
      <c r="O6" s="467"/>
      <c r="P6" s="467"/>
      <c r="Q6" s="467"/>
      <c r="R6" s="467"/>
      <c r="S6" s="467"/>
    </row>
    <row r="7" spans="1:32">
      <c r="A7" s="27"/>
      <c r="B7" s="510" t="s">
        <v>209</v>
      </c>
      <c r="C7" s="510"/>
      <c r="D7" s="510"/>
      <c r="E7" s="510"/>
      <c r="F7" s="510"/>
      <c r="G7" s="510"/>
      <c r="H7" s="510"/>
      <c r="I7" s="510"/>
      <c r="J7" s="510"/>
      <c r="K7" s="510"/>
      <c r="L7" s="510"/>
      <c r="M7" s="510"/>
      <c r="N7" s="510"/>
      <c r="O7" s="510"/>
      <c r="P7" s="510"/>
      <c r="Q7" s="510"/>
      <c r="R7" s="510"/>
      <c r="S7" s="510"/>
    </row>
    <row r="8" spans="1:3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32" ht="15.75" thickBot="1">
      <c r="A9" s="27"/>
      <c r="B9" s="511" t="s">
        <v>78</v>
      </c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511"/>
      <c r="P9" s="511"/>
      <c r="Q9" s="511"/>
      <c r="R9" s="511"/>
      <c r="S9" s="511"/>
    </row>
    <row r="10" spans="1:32" ht="13.5" thickBot="1">
      <c r="A10" s="27"/>
      <c r="B10" s="512" t="s">
        <v>112</v>
      </c>
      <c r="C10" s="513"/>
      <c r="D10" s="514"/>
      <c r="E10" s="515" t="s">
        <v>0</v>
      </c>
      <c r="F10" s="516"/>
      <c r="G10" s="516"/>
      <c r="H10" s="516"/>
      <c r="I10" s="516"/>
      <c r="J10" s="516"/>
      <c r="K10" s="516"/>
      <c r="L10" s="516"/>
      <c r="M10" s="516"/>
      <c r="N10" s="516"/>
      <c r="O10" s="517"/>
      <c r="P10" s="307">
        <v>2020</v>
      </c>
      <c r="Q10" s="307"/>
      <c r="R10" s="518">
        <v>2019</v>
      </c>
      <c r="S10" s="519"/>
      <c r="AE10" s="12"/>
      <c r="AF10" s="12"/>
    </row>
    <row r="11" spans="1:32" ht="15.75" thickTop="1">
      <c r="A11" s="27"/>
      <c r="B11" s="23"/>
      <c r="C11" s="24"/>
      <c r="D11" s="24"/>
      <c r="E11" s="25"/>
      <c r="F11" s="16"/>
      <c r="G11" s="16"/>
      <c r="H11" s="16"/>
      <c r="I11" s="16"/>
      <c r="J11" s="16"/>
      <c r="K11" s="16"/>
      <c r="L11" s="16"/>
      <c r="M11" s="16"/>
      <c r="N11" s="16"/>
      <c r="O11" s="26"/>
      <c r="P11" s="16"/>
      <c r="Q11" s="16"/>
      <c r="R11" s="25"/>
      <c r="S11" s="39"/>
    </row>
    <row r="12" spans="1:32">
      <c r="A12" s="27"/>
      <c r="B12" s="23">
        <v>1</v>
      </c>
      <c r="C12" s="24"/>
      <c r="D12" s="24"/>
      <c r="E12" s="523" t="s">
        <v>66</v>
      </c>
      <c r="F12" s="524"/>
      <c r="G12" s="524"/>
      <c r="H12" s="524"/>
      <c r="I12" s="524"/>
      <c r="J12" s="524"/>
      <c r="K12" s="524"/>
      <c r="L12" s="524"/>
      <c r="M12" s="524"/>
      <c r="N12" s="524"/>
      <c r="O12" s="26"/>
      <c r="P12" s="16"/>
      <c r="Q12" s="16"/>
      <c r="R12" s="25"/>
      <c r="S12" s="39"/>
      <c r="AF12" s="21"/>
    </row>
    <row r="13" spans="1:32">
      <c r="A13" s="27"/>
      <c r="B13" s="23" t="s">
        <v>3</v>
      </c>
      <c r="C13" s="24">
        <v>1</v>
      </c>
      <c r="D13" s="24"/>
      <c r="E13" s="525" t="s">
        <v>88</v>
      </c>
      <c r="F13" s="526"/>
      <c r="G13" s="526"/>
      <c r="H13" s="526"/>
      <c r="I13" s="526"/>
      <c r="J13" s="526"/>
      <c r="K13" s="526"/>
      <c r="L13" s="526"/>
      <c r="M13" s="526"/>
      <c r="N13" s="526"/>
      <c r="O13" s="26"/>
      <c r="P13" s="16"/>
      <c r="Q13" s="16"/>
      <c r="R13" s="25"/>
      <c r="S13" s="39"/>
      <c r="AF13" s="21"/>
    </row>
    <row r="14" spans="1:32">
      <c r="A14" s="27"/>
      <c r="B14" s="23" t="s">
        <v>3</v>
      </c>
      <c r="C14" s="24" t="s">
        <v>3</v>
      </c>
      <c r="D14" s="24">
        <v>1</v>
      </c>
      <c r="E14" s="25"/>
      <c r="F14" s="520" t="s">
        <v>34</v>
      </c>
      <c r="G14" s="520"/>
      <c r="H14" s="520"/>
      <c r="I14" s="520"/>
      <c r="J14" s="520"/>
      <c r="K14" s="520"/>
      <c r="L14" s="520"/>
      <c r="M14" s="520"/>
      <c r="N14" s="520"/>
      <c r="O14" s="26"/>
      <c r="P14" s="521">
        <f>LRA!N14</f>
        <v>28487061805</v>
      </c>
      <c r="Q14" s="461"/>
      <c r="R14" s="521">
        <v>30189400658</v>
      </c>
      <c r="S14" s="522"/>
    </row>
    <row r="15" spans="1:32">
      <c r="A15" s="27"/>
      <c r="B15" s="23" t="s">
        <v>3</v>
      </c>
      <c r="C15" s="24" t="s">
        <v>3</v>
      </c>
      <c r="D15" s="24">
        <v>2</v>
      </c>
      <c r="E15" s="25"/>
      <c r="F15" s="520" t="s">
        <v>35</v>
      </c>
      <c r="G15" s="520"/>
      <c r="H15" s="520"/>
      <c r="I15" s="520"/>
      <c r="J15" s="520"/>
      <c r="K15" s="520"/>
      <c r="L15" s="520"/>
      <c r="M15" s="520"/>
      <c r="N15" s="520"/>
      <c r="O15" s="26"/>
      <c r="P15" s="521">
        <f>LRA!N15</f>
        <v>2802140946.5</v>
      </c>
      <c r="Q15" s="461"/>
      <c r="R15" s="521">
        <v>3738661449</v>
      </c>
      <c r="S15" s="522"/>
    </row>
    <row r="16" spans="1:32">
      <c r="A16" s="27"/>
      <c r="B16" s="23" t="s">
        <v>3</v>
      </c>
      <c r="C16" s="24" t="s">
        <v>3</v>
      </c>
      <c r="D16" s="24">
        <v>3</v>
      </c>
      <c r="E16" s="25"/>
      <c r="F16" s="520" t="s">
        <v>67</v>
      </c>
      <c r="G16" s="520"/>
      <c r="H16" s="520"/>
      <c r="I16" s="520"/>
      <c r="J16" s="520"/>
      <c r="K16" s="520"/>
      <c r="L16" s="520"/>
      <c r="M16" s="520"/>
      <c r="N16" s="520"/>
      <c r="O16" s="26"/>
      <c r="P16" s="521">
        <f>LRA!N16</f>
        <v>2073589783.3300002</v>
      </c>
      <c r="Q16" s="461"/>
      <c r="R16" s="521">
        <v>1759160257.3</v>
      </c>
      <c r="S16" s="522"/>
    </row>
    <row r="17" spans="1:32">
      <c r="A17" s="27"/>
      <c r="B17" s="23" t="s">
        <v>3</v>
      </c>
      <c r="C17" s="24" t="s">
        <v>3</v>
      </c>
      <c r="D17" s="24">
        <v>4</v>
      </c>
      <c r="E17" s="25"/>
      <c r="F17" s="520" t="s">
        <v>36</v>
      </c>
      <c r="G17" s="520"/>
      <c r="H17" s="520"/>
      <c r="I17" s="520"/>
      <c r="J17" s="520"/>
      <c r="K17" s="520"/>
      <c r="L17" s="520"/>
      <c r="M17" s="520"/>
      <c r="N17" s="520"/>
      <c r="O17" s="26"/>
      <c r="P17" s="521">
        <f>LRA!N17</f>
        <v>51674262851.880005</v>
      </c>
      <c r="Q17" s="461"/>
      <c r="R17" s="521">
        <v>65288342593.270004</v>
      </c>
      <c r="S17" s="522"/>
    </row>
    <row r="18" spans="1:32">
      <c r="A18" s="27"/>
      <c r="B18" s="23" t="s">
        <v>3</v>
      </c>
      <c r="C18" s="24" t="s">
        <v>3</v>
      </c>
      <c r="D18" s="24">
        <v>5</v>
      </c>
      <c r="E18" s="25"/>
      <c r="F18" s="520" t="s">
        <v>68</v>
      </c>
      <c r="G18" s="520"/>
      <c r="H18" s="520"/>
      <c r="I18" s="520"/>
      <c r="J18" s="520"/>
      <c r="K18" s="520"/>
      <c r="L18" s="520"/>
      <c r="M18" s="520"/>
      <c r="N18" s="520"/>
      <c r="O18" s="26"/>
      <c r="P18" s="521">
        <f>LRA!N22+LRA!N23</f>
        <v>197081895599</v>
      </c>
      <c r="Q18" s="461"/>
      <c r="R18" s="521">
        <v>307993744885</v>
      </c>
      <c r="S18" s="522"/>
    </row>
    <row r="19" spans="1:32">
      <c r="A19" s="27"/>
      <c r="B19" s="23" t="s">
        <v>3</v>
      </c>
      <c r="C19" s="24" t="s">
        <v>3</v>
      </c>
      <c r="D19" s="24">
        <v>6</v>
      </c>
      <c r="E19" s="25"/>
      <c r="F19" s="520" t="s">
        <v>41</v>
      </c>
      <c r="G19" s="520"/>
      <c r="H19" s="520"/>
      <c r="I19" s="520"/>
      <c r="J19" s="520"/>
      <c r="K19" s="520"/>
      <c r="L19" s="520"/>
      <c r="M19" s="520"/>
      <c r="N19" s="520"/>
      <c r="O19" s="26"/>
      <c r="P19" s="521">
        <f>LRA!N24</f>
        <v>399247165000</v>
      </c>
      <c r="Q19" s="461"/>
      <c r="R19" s="521">
        <v>440240422000</v>
      </c>
      <c r="S19" s="522"/>
    </row>
    <row r="20" spans="1:32">
      <c r="A20" s="27"/>
      <c r="B20" s="23" t="s">
        <v>3</v>
      </c>
      <c r="C20" s="24" t="s">
        <v>3</v>
      </c>
      <c r="D20" s="24">
        <v>7</v>
      </c>
      <c r="E20" s="25"/>
      <c r="F20" s="520" t="s">
        <v>42</v>
      </c>
      <c r="G20" s="520"/>
      <c r="H20" s="520"/>
      <c r="I20" s="520"/>
      <c r="J20" s="520"/>
      <c r="K20" s="520"/>
      <c r="L20" s="520"/>
      <c r="M20" s="520"/>
      <c r="N20" s="520"/>
      <c r="O20" s="26"/>
      <c r="P20" s="521">
        <f>LRA!N25</f>
        <v>119153209570</v>
      </c>
      <c r="Q20" s="461"/>
      <c r="R20" s="521">
        <v>113613291337</v>
      </c>
      <c r="S20" s="522"/>
    </row>
    <row r="21" spans="1:32">
      <c r="A21" s="27"/>
      <c r="B21" s="23" t="s">
        <v>3</v>
      </c>
      <c r="C21" s="24" t="s">
        <v>3</v>
      </c>
      <c r="D21" s="24">
        <v>8</v>
      </c>
      <c r="E21" s="25"/>
      <c r="F21" s="520" t="s">
        <v>69</v>
      </c>
      <c r="G21" s="520"/>
      <c r="H21" s="520"/>
      <c r="I21" s="520"/>
      <c r="J21" s="520"/>
      <c r="K21" s="520"/>
      <c r="L21" s="520"/>
      <c r="M21" s="520"/>
      <c r="N21" s="520"/>
      <c r="O21" s="26"/>
      <c r="P21" s="521">
        <f>LRA!N28</f>
        <v>48548591000</v>
      </c>
      <c r="Q21" s="461"/>
      <c r="R21" s="521">
        <v>41591875000</v>
      </c>
      <c r="S21" s="522"/>
    </row>
    <row r="22" spans="1:32">
      <c r="A22" s="27"/>
      <c r="B22" s="23" t="s">
        <v>3</v>
      </c>
      <c r="C22" s="24" t="s">
        <v>3</v>
      </c>
      <c r="D22" s="24">
        <v>9</v>
      </c>
      <c r="E22" s="25"/>
      <c r="F22" s="520" t="s">
        <v>101</v>
      </c>
      <c r="G22" s="520"/>
      <c r="H22" s="520"/>
      <c r="I22" s="520"/>
      <c r="J22" s="520"/>
      <c r="K22" s="520"/>
      <c r="L22" s="520"/>
      <c r="M22" s="520"/>
      <c r="N22" s="520"/>
      <c r="O22" s="26"/>
      <c r="P22" s="521">
        <f>LRA!N31</f>
        <v>62789397217.68</v>
      </c>
      <c r="Q22" s="461"/>
      <c r="R22" s="521">
        <v>122374609670.12</v>
      </c>
      <c r="S22" s="522"/>
    </row>
    <row r="23" spans="1:32">
      <c r="A23" s="27"/>
      <c r="B23" s="23" t="s">
        <v>3</v>
      </c>
      <c r="C23" s="24" t="s">
        <v>3</v>
      </c>
      <c r="D23" s="24">
        <v>10</v>
      </c>
      <c r="E23" s="25"/>
      <c r="F23" s="520" t="s">
        <v>140</v>
      </c>
      <c r="G23" s="520"/>
      <c r="H23" s="520"/>
      <c r="I23" s="520"/>
      <c r="J23" s="520"/>
      <c r="K23" s="520"/>
      <c r="L23" s="520"/>
      <c r="M23" s="520"/>
      <c r="N23" s="520"/>
      <c r="O23" s="26"/>
      <c r="P23" s="521">
        <f>LRA!N34</f>
        <v>33062569852</v>
      </c>
      <c r="Q23" s="461"/>
      <c r="R23" s="521">
        <v>66842275500</v>
      </c>
      <c r="S23" s="522"/>
    </row>
    <row r="24" spans="1:32">
      <c r="A24" s="27"/>
      <c r="B24" s="23" t="s">
        <v>3</v>
      </c>
      <c r="C24" s="24" t="s">
        <v>3</v>
      </c>
      <c r="D24" s="24">
        <v>11</v>
      </c>
      <c r="E24" s="25"/>
      <c r="F24" s="520" t="s">
        <v>99</v>
      </c>
      <c r="G24" s="520"/>
      <c r="H24" s="520"/>
      <c r="I24" s="520"/>
      <c r="J24" s="520"/>
      <c r="K24" s="520"/>
      <c r="L24" s="520"/>
      <c r="M24" s="520"/>
      <c r="N24" s="520"/>
      <c r="O24" s="26"/>
      <c r="P24" s="521">
        <f>LRA!N37</f>
        <v>27322490000</v>
      </c>
      <c r="Q24" s="462"/>
      <c r="R24" s="521">
        <v>26844297739</v>
      </c>
      <c r="S24" s="522"/>
    </row>
    <row r="25" spans="1:32">
      <c r="A25" s="27"/>
      <c r="B25" s="23"/>
      <c r="C25" s="24"/>
      <c r="D25" s="24"/>
      <c r="E25" s="308"/>
      <c r="F25" s="309"/>
      <c r="G25" s="527" t="s">
        <v>89</v>
      </c>
      <c r="H25" s="527"/>
      <c r="I25" s="527"/>
      <c r="J25" s="527"/>
      <c r="K25" s="527"/>
      <c r="L25" s="527"/>
      <c r="M25" s="527"/>
      <c r="N25" s="527"/>
      <c r="O25" s="26"/>
      <c r="P25" s="460">
        <f>SUM(P14:Q24)</f>
        <v>972242373625.39001</v>
      </c>
      <c r="Q25" s="453"/>
      <c r="R25" s="460">
        <f>SUM(R14:S24)</f>
        <v>1220476081088.6899</v>
      </c>
      <c r="S25" s="509"/>
    </row>
    <row r="26" spans="1:32">
      <c r="A26" s="27"/>
      <c r="B26" s="23"/>
      <c r="C26" s="24"/>
      <c r="D26" s="24"/>
      <c r="E26" s="308"/>
      <c r="F26" s="309"/>
      <c r="G26" s="310"/>
      <c r="H26" s="310"/>
      <c r="I26" s="310"/>
      <c r="J26" s="310"/>
      <c r="K26" s="310"/>
      <c r="L26" s="310"/>
      <c r="M26" s="310"/>
      <c r="N26" s="310"/>
      <c r="O26" s="26"/>
      <c r="P26" s="117"/>
      <c r="Q26" s="117"/>
      <c r="R26" s="387"/>
      <c r="S26" s="388"/>
    </row>
    <row r="27" spans="1:32">
      <c r="A27" s="27"/>
      <c r="B27" s="23" t="s">
        <v>3</v>
      </c>
      <c r="C27" s="24">
        <v>2</v>
      </c>
      <c r="D27" s="24"/>
      <c r="E27" s="525" t="s">
        <v>90</v>
      </c>
      <c r="F27" s="526"/>
      <c r="G27" s="526"/>
      <c r="H27" s="526"/>
      <c r="I27" s="526"/>
      <c r="J27" s="526"/>
      <c r="K27" s="526"/>
      <c r="L27" s="526"/>
      <c r="M27" s="526"/>
      <c r="N27" s="526"/>
      <c r="O27" s="26"/>
      <c r="P27" s="117"/>
      <c r="Q27" s="117"/>
      <c r="R27" s="118"/>
      <c r="S27" s="125"/>
      <c r="AF27" s="21"/>
    </row>
    <row r="28" spans="1:32">
      <c r="A28" s="27"/>
      <c r="B28" s="23" t="s">
        <v>3</v>
      </c>
      <c r="C28" s="24" t="s">
        <v>4</v>
      </c>
      <c r="D28" s="24">
        <v>1</v>
      </c>
      <c r="E28" s="25"/>
      <c r="F28" s="520" t="s">
        <v>1</v>
      </c>
      <c r="G28" s="520"/>
      <c r="H28" s="520"/>
      <c r="I28" s="520"/>
      <c r="J28" s="520"/>
      <c r="K28" s="520"/>
      <c r="L28" s="520"/>
      <c r="M28" s="520"/>
      <c r="N28" s="520"/>
      <c r="O28" s="26"/>
      <c r="P28" s="521">
        <f>LRA!N42</f>
        <v>386054471569</v>
      </c>
      <c r="Q28" s="461"/>
      <c r="R28" s="521">
        <v>391334909403</v>
      </c>
      <c r="S28" s="522"/>
    </row>
    <row r="29" spans="1:32">
      <c r="A29" s="27"/>
      <c r="B29" s="23" t="s">
        <v>3</v>
      </c>
      <c r="C29" s="24" t="s">
        <v>4</v>
      </c>
      <c r="D29" s="24">
        <v>2</v>
      </c>
      <c r="E29" s="25"/>
      <c r="F29" s="520" t="s">
        <v>91</v>
      </c>
      <c r="G29" s="520"/>
      <c r="H29" s="520"/>
      <c r="I29" s="520"/>
      <c r="J29" s="520"/>
      <c r="K29" s="520"/>
      <c r="L29" s="520"/>
      <c r="M29" s="520"/>
      <c r="N29" s="520"/>
      <c r="O29" s="26"/>
      <c r="P29" s="521">
        <f>LRA!N43</f>
        <v>341043554087</v>
      </c>
      <c r="Q29" s="462"/>
      <c r="R29" s="521">
        <v>395461753356.44</v>
      </c>
      <c r="S29" s="522"/>
    </row>
    <row r="30" spans="1:32">
      <c r="A30" s="27"/>
      <c r="B30" s="23" t="s">
        <v>3</v>
      </c>
      <c r="C30" s="24" t="s">
        <v>4</v>
      </c>
      <c r="D30" s="24">
        <v>3</v>
      </c>
      <c r="E30" s="25"/>
      <c r="F30" s="520" t="s">
        <v>49</v>
      </c>
      <c r="G30" s="520"/>
      <c r="H30" s="520"/>
      <c r="I30" s="520"/>
      <c r="J30" s="520"/>
      <c r="K30" s="520"/>
      <c r="L30" s="520"/>
      <c r="M30" s="520"/>
      <c r="N30" s="520"/>
      <c r="O30" s="26"/>
      <c r="P30" s="521">
        <f>LRA!N44</f>
        <v>29298275591</v>
      </c>
      <c r="Q30" s="462"/>
      <c r="R30" s="521">
        <v>46692331425</v>
      </c>
      <c r="S30" s="522"/>
    </row>
    <row r="31" spans="1:32">
      <c r="A31" s="27"/>
      <c r="B31" s="23" t="s">
        <v>3</v>
      </c>
      <c r="C31" s="24" t="s">
        <v>4</v>
      </c>
      <c r="D31" s="24">
        <v>4</v>
      </c>
      <c r="E31" s="25"/>
      <c r="F31" s="528" t="s">
        <v>50</v>
      </c>
      <c r="G31" s="528"/>
      <c r="H31" s="528"/>
      <c r="I31" s="528"/>
      <c r="J31" s="528"/>
      <c r="K31" s="528"/>
      <c r="L31" s="528"/>
      <c r="M31" s="528"/>
      <c r="N31" s="528"/>
      <c r="O31" s="26"/>
      <c r="P31" s="521">
        <f>LRA!N45</f>
        <v>165000000</v>
      </c>
      <c r="Q31" s="461"/>
      <c r="R31" s="521">
        <v>1139000000</v>
      </c>
      <c r="S31" s="522"/>
    </row>
    <row r="32" spans="1:32">
      <c r="A32" s="27"/>
      <c r="B32" s="23" t="s">
        <v>3</v>
      </c>
      <c r="C32" s="24" t="s">
        <v>4</v>
      </c>
      <c r="D32" s="24">
        <v>5</v>
      </c>
      <c r="E32" s="25"/>
      <c r="F32" s="520" t="s">
        <v>57</v>
      </c>
      <c r="G32" s="520"/>
      <c r="H32" s="520"/>
      <c r="I32" s="520"/>
      <c r="J32" s="520"/>
      <c r="K32" s="520"/>
      <c r="L32" s="520"/>
      <c r="M32" s="520"/>
      <c r="N32" s="520"/>
      <c r="O32" s="26"/>
      <c r="P32" s="521">
        <f>LRA!N55</f>
        <v>46713255000</v>
      </c>
      <c r="Q32" s="461"/>
      <c r="R32" s="521">
        <v>212037000</v>
      </c>
      <c r="S32" s="522"/>
    </row>
    <row r="33" spans="1:32">
      <c r="A33" s="27"/>
      <c r="B33" s="23" t="s">
        <v>3</v>
      </c>
      <c r="C33" s="24" t="s">
        <v>4</v>
      </c>
      <c r="D33" s="24">
        <v>6</v>
      </c>
      <c r="E33" s="25"/>
      <c r="F33" s="528" t="s">
        <v>139</v>
      </c>
      <c r="G33" s="528"/>
      <c r="H33" s="528"/>
      <c r="I33" s="528"/>
      <c r="J33" s="528"/>
      <c r="K33" s="528"/>
      <c r="L33" s="528"/>
      <c r="M33" s="528"/>
      <c r="N33" s="528"/>
      <c r="O33" s="26"/>
      <c r="P33" s="521">
        <f>LRA!N59</f>
        <v>30320916918</v>
      </c>
      <c r="Q33" s="461"/>
      <c r="R33" s="521">
        <v>29586701909</v>
      </c>
      <c r="S33" s="522"/>
    </row>
    <row r="34" spans="1:32">
      <c r="A34" s="27"/>
      <c r="B34" s="23"/>
      <c r="C34" s="24"/>
      <c r="D34" s="24"/>
      <c r="E34" s="25"/>
      <c r="F34" s="16"/>
      <c r="G34" s="527" t="s">
        <v>70</v>
      </c>
      <c r="H34" s="527"/>
      <c r="I34" s="527"/>
      <c r="J34" s="527"/>
      <c r="K34" s="527"/>
      <c r="L34" s="527"/>
      <c r="M34" s="527"/>
      <c r="N34" s="527"/>
      <c r="O34" s="26"/>
      <c r="P34" s="460">
        <f>SUM(P28:Q33)</f>
        <v>833595473165</v>
      </c>
      <c r="Q34" s="453"/>
      <c r="R34" s="460">
        <f>SUM(R28:S33)</f>
        <v>864426733093.43994</v>
      </c>
      <c r="S34" s="509"/>
      <c r="Y34" s="89"/>
    </row>
    <row r="35" spans="1:32">
      <c r="A35" s="27"/>
      <c r="B35" s="23"/>
      <c r="C35" s="24"/>
      <c r="D35" s="24"/>
      <c r="E35" s="25"/>
      <c r="F35" s="16"/>
      <c r="G35" s="16"/>
      <c r="H35" s="16"/>
      <c r="I35" s="16"/>
      <c r="J35" s="16"/>
      <c r="K35" s="16"/>
      <c r="L35" s="16"/>
      <c r="M35" s="16"/>
      <c r="N35" s="16"/>
      <c r="O35" s="26"/>
      <c r="P35" s="118"/>
      <c r="Q35" s="117"/>
      <c r="R35" s="118"/>
      <c r="S35" s="125"/>
    </row>
    <row r="36" spans="1:32">
      <c r="A36" s="27"/>
      <c r="B36" s="23"/>
      <c r="C36" s="24"/>
      <c r="D36" s="24"/>
      <c r="E36" s="529" t="s">
        <v>71</v>
      </c>
      <c r="F36" s="530"/>
      <c r="G36" s="530"/>
      <c r="H36" s="530"/>
      <c r="I36" s="530"/>
      <c r="J36" s="530"/>
      <c r="K36" s="530"/>
      <c r="L36" s="530"/>
      <c r="M36" s="530"/>
      <c r="N36" s="530"/>
      <c r="O36" s="531"/>
      <c r="P36" s="532">
        <f>P25-P34</f>
        <v>138646900460.39001</v>
      </c>
      <c r="Q36" s="433"/>
      <c r="R36" s="532">
        <f>R25-R34</f>
        <v>356049347995.25</v>
      </c>
      <c r="S36" s="533"/>
      <c r="T36" s="22">
        <f>R34+R47</f>
        <v>1180849035801.4399</v>
      </c>
      <c r="U36" s="22">
        <v>-180408328888.88989</v>
      </c>
      <c r="Y36" s="89"/>
      <c r="Z36" s="89"/>
      <c r="AF36" s="21"/>
    </row>
    <row r="37" spans="1:32">
      <c r="A37" s="27"/>
      <c r="B37" s="23"/>
      <c r="C37" s="24"/>
      <c r="D37" s="24"/>
      <c r="E37" s="311"/>
      <c r="F37" s="312"/>
      <c r="G37" s="312"/>
      <c r="H37" s="312"/>
      <c r="I37" s="312"/>
      <c r="J37" s="312"/>
      <c r="K37" s="312"/>
      <c r="L37" s="312"/>
      <c r="M37" s="312"/>
      <c r="N37" s="312"/>
      <c r="O37" s="26"/>
      <c r="P37" s="117"/>
      <c r="Q37" s="117"/>
      <c r="R37" s="118"/>
      <c r="S37" s="125"/>
      <c r="AF37" s="21"/>
    </row>
    <row r="38" spans="1:32">
      <c r="A38" s="27"/>
      <c r="B38" s="23">
        <v>2</v>
      </c>
      <c r="C38" s="24"/>
      <c r="D38" s="24"/>
      <c r="E38" s="523" t="s">
        <v>104</v>
      </c>
      <c r="F38" s="524"/>
      <c r="G38" s="524"/>
      <c r="H38" s="524"/>
      <c r="I38" s="524"/>
      <c r="J38" s="524"/>
      <c r="K38" s="524"/>
      <c r="L38" s="524"/>
      <c r="M38" s="524"/>
      <c r="N38" s="524"/>
      <c r="O38" s="26"/>
      <c r="P38" s="117"/>
      <c r="Q38" s="117"/>
      <c r="R38" s="118"/>
      <c r="S38" s="125"/>
      <c r="AF38" s="21"/>
    </row>
    <row r="39" spans="1:32">
      <c r="A39" s="27"/>
      <c r="B39" s="23" t="s">
        <v>4</v>
      </c>
      <c r="C39" s="24">
        <v>1</v>
      </c>
      <c r="D39" s="24"/>
      <c r="E39" s="525" t="s">
        <v>88</v>
      </c>
      <c r="F39" s="526"/>
      <c r="G39" s="526"/>
      <c r="H39" s="526"/>
      <c r="I39" s="526"/>
      <c r="J39" s="526"/>
      <c r="K39" s="526"/>
      <c r="L39" s="526"/>
      <c r="M39" s="526"/>
      <c r="N39" s="526"/>
      <c r="O39" s="313"/>
      <c r="P39" s="460">
        <v>0</v>
      </c>
      <c r="Q39" s="453"/>
      <c r="R39" s="460">
        <v>0</v>
      </c>
      <c r="S39" s="509"/>
      <c r="AF39" s="21"/>
    </row>
    <row r="40" spans="1:32">
      <c r="A40" s="27"/>
      <c r="B40" s="23" t="s">
        <v>4</v>
      </c>
      <c r="C40" s="24">
        <v>2</v>
      </c>
      <c r="D40" s="24"/>
      <c r="E40" s="525" t="s">
        <v>90</v>
      </c>
      <c r="F40" s="526"/>
      <c r="G40" s="526"/>
      <c r="H40" s="526"/>
      <c r="I40" s="526"/>
      <c r="J40" s="526"/>
      <c r="K40" s="526"/>
      <c r="L40" s="526"/>
      <c r="M40" s="526"/>
      <c r="N40" s="526"/>
      <c r="O40" s="26"/>
      <c r="P40" s="118"/>
      <c r="Q40" s="117"/>
      <c r="R40" s="118"/>
      <c r="S40" s="125"/>
    </row>
    <row r="41" spans="1:32" s="27" customFormat="1">
      <c r="B41" s="23" t="s">
        <v>4</v>
      </c>
      <c r="C41" s="24" t="s">
        <v>4</v>
      </c>
      <c r="D41" s="24">
        <v>1</v>
      </c>
      <c r="E41" s="25"/>
      <c r="F41" s="520" t="s">
        <v>52</v>
      </c>
      <c r="G41" s="520"/>
      <c r="H41" s="520"/>
      <c r="I41" s="520"/>
      <c r="J41" s="520"/>
      <c r="K41" s="520"/>
      <c r="L41" s="520"/>
      <c r="M41" s="520"/>
      <c r="N41" s="520"/>
      <c r="O41" s="26"/>
      <c r="P41" s="521">
        <f>LRA!N48</f>
        <v>922500000</v>
      </c>
      <c r="Q41" s="461"/>
      <c r="R41" s="521">
        <v>12298968500</v>
      </c>
      <c r="S41" s="522"/>
      <c r="AE41" s="15"/>
      <c r="AF41" s="15"/>
    </row>
    <row r="42" spans="1:32" s="27" customFormat="1">
      <c r="B42" s="23" t="s">
        <v>4</v>
      </c>
      <c r="C42" s="24" t="s">
        <v>4</v>
      </c>
      <c r="D42" s="24">
        <v>2</v>
      </c>
      <c r="E42" s="25"/>
      <c r="F42" s="520" t="s">
        <v>53</v>
      </c>
      <c r="G42" s="520"/>
      <c r="H42" s="520"/>
      <c r="I42" s="520"/>
      <c r="J42" s="520"/>
      <c r="K42" s="520"/>
      <c r="L42" s="520"/>
      <c r="M42" s="520"/>
      <c r="N42" s="520"/>
      <c r="O42" s="26"/>
      <c r="P42" s="521">
        <f>LRA!N49</f>
        <v>29748022380</v>
      </c>
      <c r="Q42" s="461"/>
      <c r="R42" s="521">
        <v>42997941318</v>
      </c>
      <c r="S42" s="522"/>
      <c r="AE42" s="15"/>
      <c r="AF42" s="15"/>
    </row>
    <row r="43" spans="1:32" s="27" customFormat="1">
      <c r="B43" s="23" t="s">
        <v>4</v>
      </c>
      <c r="C43" s="24" t="s">
        <v>4</v>
      </c>
      <c r="D43" s="24">
        <v>3</v>
      </c>
      <c r="E43" s="25"/>
      <c r="F43" s="520" t="s">
        <v>84</v>
      </c>
      <c r="G43" s="520"/>
      <c r="H43" s="520"/>
      <c r="I43" s="520"/>
      <c r="J43" s="520"/>
      <c r="K43" s="520"/>
      <c r="L43" s="520"/>
      <c r="M43" s="520"/>
      <c r="N43" s="520"/>
      <c r="O43" s="26"/>
      <c r="P43" s="521">
        <f>LRA!N50</f>
        <v>32883633009</v>
      </c>
      <c r="Q43" s="461"/>
      <c r="R43" s="521">
        <v>52419507854</v>
      </c>
      <c r="S43" s="522"/>
      <c r="AE43" s="15"/>
      <c r="AF43" s="15"/>
    </row>
    <row r="44" spans="1:32" s="27" customFormat="1">
      <c r="B44" s="23" t="s">
        <v>4</v>
      </c>
      <c r="C44" s="24" t="s">
        <v>4</v>
      </c>
      <c r="D44" s="24">
        <v>4</v>
      </c>
      <c r="E44" s="25"/>
      <c r="F44" s="520" t="s">
        <v>54</v>
      </c>
      <c r="G44" s="520"/>
      <c r="H44" s="520"/>
      <c r="I44" s="520"/>
      <c r="J44" s="520"/>
      <c r="K44" s="520"/>
      <c r="L44" s="520"/>
      <c r="M44" s="520"/>
      <c r="N44" s="520"/>
      <c r="O44" s="26"/>
      <c r="P44" s="521">
        <f>LRA!N51</f>
        <v>153927062066.66</v>
      </c>
      <c r="Q44" s="461"/>
      <c r="R44" s="521">
        <v>201516008439</v>
      </c>
      <c r="S44" s="522"/>
      <c r="AE44" s="15"/>
      <c r="AF44" s="15"/>
    </row>
    <row r="45" spans="1:32" s="27" customFormat="1">
      <c r="B45" s="23" t="s">
        <v>4</v>
      </c>
      <c r="C45" s="24" t="s">
        <v>4</v>
      </c>
      <c r="D45" s="24">
        <v>5</v>
      </c>
      <c r="E45" s="25"/>
      <c r="F45" s="520" t="s">
        <v>55</v>
      </c>
      <c r="G45" s="520"/>
      <c r="H45" s="520"/>
      <c r="I45" s="520"/>
      <c r="J45" s="520"/>
      <c r="K45" s="520"/>
      <c r="L45" s="520"/>
      <c r="M45" s="520"/>
      <c r="N45" s="520"/>
      <c r="O45" s="26"/>
      <c r="P45" s="521">
        <f>LRA!N52</f>
        <v>3275244655</v>
      </c>
      <c r="Q45" s="461"/>
      <c r="R45" s="521">
        <v>2482876597</v>
      </c>
      <c r="S45" s="522"/>
      <c r="AE45" s="15"/>
      <c r="AF45" s="15"/>
    </row>
    <row r="46" spans="1:32" s="27" customFormat="1">
      <c r="B46" s="23" t="s">
        <v>4</v>
      </c>
      <c r="C46" s="24" t="s">
        <v>4</v>
      </c>
      <c r="D46" s="24">
        <v>6</v>
      </c>
      <c r="E46" s="25"/>
      <c r="F46" s="520" t="s">
        <v>62</v>
      </c>
      <c r="G46" s="520"/>
      <c r="H46" s="520"/>
      <c r="I46" s="520"/>
      <c r="J46" s="520"/>
      <c r="K46" s="520"/>
      <c r="L46" s="520"/>
      <c r="M46" s="520"/>
      <c r="N46" s="520"/>
      <c r="O46" s="26"/>
      <c r="P46" s="521">
        <f>LRA!N72</f>
        <v>0</v>
      </c>
      <c r="Q46" s="461"/>
      <c r="R46" s="521">
        <v>4707000000</v>
      </c>
      <c r="S46" s="522"/>
      <c r="AE46" s="15"/>
      <c r="AF46" s="15"/>
    </row>
    <row r="47" spans="1:32">
      <c r="A47" s="27"/>
      <c r="B47" s="23"/>
      <c r="C47" s="24"/>
      <c r="D47" s="24"/>
      <c r="E47" s="308"/>
      <c r="F47" s="309"/>
      <c r="G47" s="527" t="s">
        <v>92</v>
      </c>
      <c r="H47" s="527"/>
      <c r="I47" s="527"/>
      <c r="J47" s="527"/>
      <c r="K47" s="527"/>
      <c r="L47" s="527"/>
      <c r="M47" s="527"/>
      <c r="N47" s="527"/>
      <c r="O47" s="313"/>
      <c r="P47" s="534">
        <f>SUM(P41:Q46)</f>
        <v>220756462110.66</v>
      </c>
      <c r="Q47" s="535"/>
      <c r="R47" s="534">
        <f>SUM(R41:S46)</f>
        <v>316422302708</v>
      </c>
      <c r="S47" s="536"/>
      <c r="Y47" s="89"/>
      <c r="Z47" s="89"/>
    </row>
    <row r="48" spans="1:32">
      <c r="A48" s="27"/>
      <c r="B48" s="23"/>
      <c r="C48" s="24"/>
      <c r="D48" s="24"/>
      <c r="E48" s="529" t="s">
        <v>105</v>
      </c>
      <c r="F48" s="530"/>
      <c r="G48" s="530"/>
      <c r="H48" s="530"/>
      <c r="I48" s="530"/>
      <c r="J48" s="530"/>
      <c r="K48" s="530"/>
      <c r="L48" s="530"/>
      <c r="M48" s="530"/>
      <c r="N48" s="530"/>
      <c r="O48" s="531"/>
      <c r="P48" s="537">
        <f>P39-P47</f>
        <v>-220756462110.66</v>
      </c>
      <c r="Q48" s="538"/>
      <c r="R48" s="537">
        <f>R39-R47</f>
        <v>-316422302708</v>
      </c>
      <c r="S48" s="539"/>
      <c r="AF48" s="21"/>
    </row>
    <row r="49" spans="1:32">
      <c r="A49" s="27"/>
      <c r="B49" s="23"/>
      <c r="C49" s="24"/>
      <c r="D49" s="24"/>
      <c r="E49" s="311"/>
      <c r="F49" s="312"/>
      <c r="G49" s="312"/>
      <c r="H49" s="312"/>
      <c r="I49" s="312"/>
      <c r="J49" s="312"/>
      <c r="K49" s="312"/>
      <c r="L49" s="312"/>
      <c r="M49" s="312"/>
      <c r="N49" s="312"/>
      <c r="O49" s="313"/>
      <c r="P49" s="116"/>
      <c r="Q49" s="116"/>
      <c r="R49" s="122"/>
      <c r="S49" s="131"/>
      <c r="AF49" s="21"/>
    </row>
    <row r="50" spans="1:32">
      <c r="A50" s="27"/>
      <c r="B50" s="23">
        <v>3</v>
      </c>
      <c r="C50" s="24"/>
      <c r="D50" s="24"/>
      <c r="E50" s="523" t="s">
        <v>106</v>
      </c>
      <c r="F50" s="524"/>
      <c r="G50" s="524"/>
      <c r="H50" s="524"/>
      <c r="I50" s="524"/>
      <c r="J50" s="524"/>
      <c r="K50" s="524"/>
      <c r="L50" s="524"/>
      <c r="M50" s="524"/>
      <c r="N50" s="524"/>
      <c r="O50" s="26"/>
      <c r="P50" s="117"/>
      <c r="Q50" s="117"/>
      <c r="R50" s="118"/>
      <c r="S50" s="125"/>
      <c r="AF50" s="21"/>
    </row>
    <row r="51" spans="1:32">
      <c r="A51" s="27"/>
      <c r="B51" s="23" t="s">
        <v>5</v>
      </c>
      <c r="C51" s="24">
        <v>1</v>
      </c>
      <c r="D51" s="24"/>
      <c r="E51" s="525" t="s">
        <v>88</v>
      </c>
      <c r="F51" s="526"/>
      <c r="G51" s="526"/>
      <c r="H51" s="526"/>
      <c r="I51" s="526"/>
      <c r="J51" s="526"/>
      <c r="K51" s="526"/>
      <c r="L51" s="526"/>
      <c r="M51" s="526"/>
      <c r="N51" s="526"/>
      <c r="O51" s="313"/>
      <c r="P51" s="116"/>
      <c r="Q51" s="116"/>
      <c r="R51" s="460"/>
      <c r="S51" s="509"/>
      <c r="AF51" s="21"/>
    </row>
    <row r="52" spans="1:32">
      <c r="A52" s="27"/>
      <c r="B52" s="23" t="s">
        <v>5</v>
      </c>
      <c r="C52" s="24" t="s">
        <v>3</v>
      </c>
      <c r="D52" s="24">
        <v>1</v>
      </c>
      <c r="E52" s="314"/>
      <c r="F52" s="520" t="s">
        <v>95</v>
      </c>
      <c r="G52" s="520"/>
      <c r="H52" s="520"/>
      <c r="I52" s="520"/>
      <c r="J52" s="520"/>
      <c r="K52" s="520"/>
      <c r="L52" s="520"/>
      <c r="M52" s="520"/>
      <c r="N52" s="315"/>
      <c r="O52" s="313"/>
      <c r="P52" s="521">
        <v>0</v>
      </c>
      <c r="Q52" s="462"/>
      <c r="R52" s="521">
        <v>0</v>
      </c>
      <c r="S52" s="522"/>
      <c r="AF52" s="21"/>
    </row>
    <row r="53" spans="1:32">
      <c r="A53" s="27"/>
      <c r="B53" s="23"/>
      <c r="C53" s="24"/>
      <c r="D53" s="24"/>
      <c r="E53" s="314"/>
      <c r="F53" s="316"/>
      <c r="G53" s="527" t="s">
        <v>89</v>
      </c>
      <c r="H53" s="527"/>
      <c r="I53" s="527"/>
      <c r="J53" s="527"/>
      <c r="K53" s="527"/>
      <c r="L53" s="527"/>
      <c r="M53" s="527"/>
      <c r="N53" s="527"/>
      <c r="O53" s="313"/>
      <c r="P53" s="460">
        <f>SUM(P52)</f>
        <v>0</v>
      </c>
      <c r="Q53" s="454"/>
      <c r="R53" s="387"/>
      <c r="S53" s="388">
        <f>SUM(R52)</f>
        <v>0</v>
      </c>
      <c r="AF53" s="21"/>
    </row>
    <row r="54" spans="1:32">
      <c r="A54" s="27"/>
      <c r="B54" s="23"/>
      <c r="C54" s="24"/>
      <c r="D54" s="24"/>
      <c r="E54" s="317"/>
      <c r="F54" s="318"/>
      <c r="G54" s="318"/>
      <c r="H54" s="318"/>
      <c r="I54" s="318"/>
      <c r="J54" s="318"/>
      <c r="K54" s="318"/>
      <c r="L54" s="318"/>
      <c r="M54" s="318"/>
      <c r="N54" s="318"/>
      <c r="O54" s="313"/>
      <c r="P54" s="221"/>
      <c r="Q54" s="220"/>
      <c r="R54" s="387"/>
      <c r="S54" s="388"/>
      <c r="AF54" s="21"/>
    </row>
    <row r="55" spans="1:32">
      <c r="A55" s="27"/>
      <c r="B55" s="23" t="s">
        <v>5</v>
      </c>
      <c r="C55" s="24">
        <v>2</v>
      </c>
      <c r="D55" s="24"/>
      <c r="E55" s="525" t="s">
        <v>90</v>
      </c>
      <c r="F55" s="526"/>
      <c r="G55" s="526"/>
      <c r="H55" s="526"/>
      <c r="I55" s="526"/>
      <c r="J55" s="526"/>
      <c r="K55" s="526"/>
      <c r="L55" s="526"/>
      <c r="M55" s="526"/>
      <c r="N55" s="526"/>
      <c r="O55" s="26"/>
      <c r="P55" s="118"/>
      <c r="Q55" s="117"/>
      <c r="R55" s="118"/>
      <c r="S55" s="125"/>
      <c r="AF55" s="21"/>
    </row>
    <row r="56" spans="1:32">
      <c r="A56" s="27"/>
      <c r="B56" s="23" t="s">
        <v>5</v>
      </c>
      <c r="C56" s="24" t="s">
        <v>4</v>
      </c>
      <c r="D56" s="24">
        <v>1</v>
      </c>
      <c r="E56" s="25"/>
      <c r="F56" s="520" t="s">
        <v>63</v>
      </c>
      <c r="G56" s="520"/>
      <c r="H56" s="520"/>
      <c r="I56" s="520"/>
      <c r="J56" s="520"/>
      <c r="K56" s="520"/>
      <c r="L56" s="520"/>
      <c r="M56" s="520"/>
      <c r="N56" s="520"/>
      <c r="O56" s="26"/>
      <c r="P56" s="521">
        <v>0</v>
      </c>
      <c r="Q56" s="461"/>
      <c r="R56" s="521">
        <v>0</v>
      </c>
      <c r="S56" s="522"/>
    </row>
    <row r="57" spans="1:32">
      <c r="A57" s="27"/>
      <c r="B57" s="23"/>
      <c r="C57" s="24"/>
      <c r="D57" s="24"/>
      <c r="E57" s="308"/>
      <c r="F57" s="309"/>
      <c r="G57" s="527" t="s">
        <v>92</v>
      </c>
      <c r="H57" s="527"/>
      <c r="I57" s="527"/>
      <c r="J57" s="527"/>
      <c r="K57" s="527"/>
      <c r="L57" s="527"/>
      <c r="M57" s="527"/>
      <c r="N57" s="527"/>
      <c r="O57" s="313"/>
      <c r="P57" s="460">
        <f>SUM(P56:Q56)</f>
        <v>0</v>
      </c>
      <c r="Q57" s="453"/>
      <c r="R57" s="460">
        <f>SUM(R56:S56)</f>
        <v>0</v>
      </c>
      <c r="S57" s="509"/>
    </row>
    <row r="58" spans="1:32">
      <c r="A58" s="27"/>
      <c r="B58" s="23"/>
      <c r="C58" s="24"/>
      <c r="D58" s="24"/>
      <c r="E58" s="308"/>
      <c r="F58" s="309"/>
      <c r="G58" s="309"/>
      <c r="H58" s="309"/>
      <c r="I58" s="309"/>
      <c r="J58" s="309"/>
      <c r="K58" s="309"/>
      <c r="L58" s="309"/>
      <c r="M58" s="309"/>
      <c r="N58" s="309"/>
      <c r="O58" s="313"/>
      <c r="P58" s="122"/>
      <c r="Q58" s="116"/>
      <c r="R58" s="122"/>
      <c r="S58" s="131"/>
    </row>
    <row r="59" spans="1:32">
      <c r="A59" s="27"/>
      <c r="B59" s="23"/>
      <c r="C59" s="24"/>
      <c r="D59" s="24"/>
      <c r="E59" s="540" t="s">
        <v>107</v>
      </c>
      <c r="F59" s="541"/>
      <c r="G59" s="541"/>
      <c r="H59" s="541"/>
      <c r="I59" s="541"/>
      <c r="J59" s="541"/>
      <c r="K59" s="541"/>
      <c r="L59" s="541"/>
      <c r="M59" s="541"/>
      <c r="N59" s="541"/>
      <c r="O59" s="542"/>
      <c r="P59" s="543">
        <f>P53-P57</f>
        <v>0</v>
      </c>
      <c r="Q59" s="544"/>
      <c r="R59" s="543">
        <f>R53-R57</f>
        <v>0</v>
      </c>
      <c r="S59" s="545"/>
      <c r="AF59" s="21"/>
    </row>
    <row r="60" spans="1:32" ht="15.75" thickBot="1">
      <c r="A60" s="27"/>
      <c r="B60" s="167"/>
      <c r="C60" s="319"/>
      <c r="D60" s="319"/>
      <c r="E60" s="320"/>
      <c r="F60" s="321"/>
      <c r="G60" s="321"/>
      <c r="H60" s="321"/>
      <c r="I60" s="321"/>
      <c r="J60" s="321"/>
      <c r="K60" s="321"/>
      <c r="L60" s="321"/>
      <c r="M60" s="321"/>
      <c r="N60" s="321"/>
      <c r="O60" s="322"/>
      <c r="P60" s="323"/>
      <c r="Q60" s="323"/>
      <c r="R60" s="168"/>
      <c r="S60" s="169"/>
      <c r="AF60" s="21"/>
    </row>
    <row r="61" spans="1:32">
      <c r="A61" s="27"/>
      <c r="B61" s="324">
        <v>4</v>
      </c>
      <c r="C61" s="325"/>
      <c r="D61" s="325"/>
      <c r="E61" s="546" t="s">
        <v>109</v>
      </c>
      <c r="F61" s="547"/>
      <c r="G61" s="547"/>
      <c r="H61" s="547"/>
      <c r="I61" s="547"/>
      <c r="J61" s="547"/>
      <c r="K61" s="547"/>
      <c r="L61" s="547"/>
      <c r="M61" s="547"/>
      <c r="N61" s="547"/>
      <c r="O61" s="326"/>
      <c r="P61" s="150"/>
      <c r="Q61" s="150"/>
      <c r="R61" s="151"/>
      <c r="S61" s="130"/>
      <c r="AF61" s="21"/>
    </row>
    <row r="62" spans="1:32">
      <c r="A62" s="27"/>
      <c r="B62" s="23" t="s">
        <v>6</v>
      </c>
      <c r="C62" s="24">
        <v>1</v>
      </c>
      <c r="D62" s="24"/>
      <c r="E62" s="525" t="s">
        <v>88</v>
      </c>
      <c r="F62" s="526"/>
      <c r="G62" s="526"/>
      <c r="H62" s="526"/>
      <c r="I62" s="526"/>
      <c r="J62" s="526"/>
      <c r="K62" s="526"/>
      <c r="L62" s="526"/>
      <c r="M62" s="526"/>
      <c r="N62" s="526"/>
      <c r="O62" s="313"/>
      <c r="P62" s="116"/>
      <c r="Q62" s="116"/>
      <c r="R62" s="122"/>
      <c r="S62" s="131"/>
      <c r="AF62" s="21"/>
    </row>
    <row r="63" spans="1:32">
      <c r="A63" s="27"/>
      <c r="B63" s="23" t="s">
        <v>6</v>
      </c>
      <c r="C63" s="24" t="s">
        <v>3</v>
      </c>
      <c r="D63" s="24">
        <v>1</v>
      </c>
      <c r="E63" s="25"/>
      <c r="F63" s="520" t="s">
        <v>72</v>
      </c>
      <c r="G63" s="520"/>
      <c r="H63" s="520"/>
      <c r="I63" s="520"/>
      <c r="J63" s="520"/>
      <c r="K63" s="520"/>
      <c r="L63" s="520"/>
      <c r="M63" s="520"/>
      <c r="N63" s="520"/>
      <c r="O63" s="313"/>
      <c r="P63" s="521">
        <v>53473244889</v>
      </c>
      <c r="Q63" s="462"/>
      <c r="R63" s="521">
        <v>68863745323</v>
      </c>
      <c r="S63" s="522"/>
    </row>
    <row r="64" spans="1:32">
      <c r="A64" s="27"/>
      <c r="B64" s="23"/>
      <c r="C64" s="24"/>
      <c r="D64" s="24"/>
      <c r="E64" s="308"/>
      <c r="F64" s="309"/>
      <c r="G64" s="527" t="s">
        <v>89</v>
      </c>
      <c r="H64" s="527"/>
      <c r="I64" s="527"/>
      <c r="J64" s="527"/>
      <c r="K64" s="527"/>
      <c r="L64" s="527"/>
      <c r="M64" s="527"/>
      <c r="N64" s="527"/>
      <c r="O64" s="313"/>
      <c r="P64" s="460">
        <f>SUM(P63:Q63)</f>
        <v>53473244889</v>
      </c>
      <c r="Q64" s="453"/>
      <c r="R64" s="460">
        <f>SUM(R63:S63)</f>
        <v>68863745323</v>
      </c>
      <c r="S64" s="509"/>
    </row>
    <row r="65" spans="1:34" ht="9" customHeight="1">
      <c r="A65" s="27"/>
      <c r="B65" s="23"/>
      <c r="C65" s="24"/>
      <c r="D65" s="24"/>
      <c r="E65" s="327"/>
      <c r="F65" s="328"/>
      <c r="G65" s="328"/>
      <c r="H65" s="328"/>
      <c r="I65" s="328"/>
      <c r="J65" s="328"/>
      <c r="K65" s="328"/>
      <c r="L65" s="328"/>
      <c r="M65" s="328"/>
      <c r="N65" s="328"/>
      <c r="O65" s="313"/>
      <c r="P65" s="122"/>
      <c r="Q65" s="116"/>
      <c r="R65" s="122"/>
      <c r="S65" s="131"/>
    </row>
    <row r="66" spans="1:34">
      <c r="A66" s="27"/>
      <c r="B66" s="23" t="s">
        <v>6</v>
      </c>
      <c r="C66" s="24">
        <v>2</v>
      </c>
      <c r="D66" s="24"/>
      <c r="E66" s="525" t="s">
        <v>90</v>
      </c>
      <c r="F66" s="526"/>
      <c r="G66" s="526"/>
      <c r="H66" s="526"/>
      <c r="I66" s="526"/>
      <c r="J66" s="526"/>
      <c r="K66" s="526"/>
      <c r="L66" s="526"/>
      <c r="M66" s="526"/>
      <c r="N66" s="526"/>
      <c r="O66" s="313"/>
      <c r="P66" s="460"/>
      <c r="Q66" s="454"/>
      <c r="R66" s="122"/>
      <c r="S66" s="131"/>
      <c r="AD66" s="22"/>
      <c r="AF66" s="21"/>
    </row>
    <row r="67" spans="1:34">
      <c r="A67" s="27"/>
      <c r="B67" s="23" t="s">
        <v>6</v>
      </c>
      <c r="C67" s="24" t="s">
        <v>4</v>
      </c>
      <c r="D67" s="24">
        <v>1</v>
      </c>
      <c r="E67" s="25"/>
      <c r="F67" s="520" t="s">
        <v>73</v>
      </c>
      <c r="G67" s="520"/>
      <c r="H67" s="520"/>
      <c r="I67" s="520"/>
      <c r="J67" s="520"/>
      <c r="K67" s="520"/>
      <c r="L67" s="520"/>
      <c r="M67" s="520"/>
      <c r="N67" s="520"/>
      <c r="O67" s="313"/>
      <c r="P67" s="521">
        <v>53473287048</v>
      </c>
      <c r="Q67" s="462"/>
      <c r="R67" s="521">
        <v>68863745323</v>
      </c>
      <c r="S67" s="522"/>
    </row>
    <row r="68" spans="1:34" ht="15" customHeight="1">
      <c r="A68" s="27"/>
      <c r="B68" s="23"/>
      <c r="C68" s="24"/>
      <c r="D68" s="24"/>
      <c r="E68" s="308"/>
      <c r="F68" s="309"/>
      <c r="G68" s="527" t="s">
        <v>92</v>
      </c>
      <c r="H68" s="527"/>
      <c r="I68" s="527"/>
      <c r="J68" s="527"/>
      <c r="K68" s="527"/>
      <c r="L68" s="527"/>
      <c r="M68" s="527"/>
      <c r="N68" s="527"/>
      <c r="O68" s="313"/>
      <c r="P68" s="460">
        <f>SUM(P67:Q67)</f>
        <v>53473287048</v>
      </c>
      <c r="Q68" s="453"/>
      <c r="R68" s="460">
        <f>SUM(R67:S67)</f>
        <v>68863745323</v>
      </c>
      <c r="S68" s="509"/>
    </row>
    <row r="69" spans="1:34">
      <c r="A69" s="27"/>
      <c r="B69" s="23"/>
      <c r="C69" s="24"/>
      <c r="D69" s="24"/>
      <c r="E69" s="308"/>
      <c r="F69" s="309"/>
      <c r="G69" s="310"/>
      <c r="H69" s="310"/>
      <c r="I69" s="310"/>
      <c r="J69" s="310"/>
      <c r="K69" s="310"/>
      <c r="L69" s="310"/>
      <c r="M69" s="310"/>
      <c r="N69" s="310"/>
      <c r="O69" s="313"/>
      <c r="P69" s="221"/>
      <c r="Q69" s="220"/>
      <c r="R69" s="387"/>
      <c r="S69" s="388"/>
    </row>
    <row r="70" spans="1:34">
      <c r="A70" s="27"/>
      <c r="B70" s="23"/>
      <c r="C70" s="24"/>
      <c r="D70" s="24"/>
      <c r="E70" s="529" t="s">
        <v>108</v>
      </c>
      <c r="F70" s="530"/>
      <c r="G70" s="530"/>
      <c r="H70" s="530"/>
      <c r="I70" s="530"/>
      <c r="J70" s="530"/>
      <c r="K70" s="530"/>
      <c r="L70" s="530"/>
      <c r="M70" s="530"/>
      <c r="N70" s="530"/>
      <c r="O70" s="531"/>
      <c r="P70" s="532">
        <f>P64-P68</f>
        <v>-42159</v>
      </c>
      <c r="Q70" s="433"/>
      <c r="R70" s="532">
        <f>R64-R68</f>
        <v>0</v>
      </c>
      <c r="S70" s="533"/>
      <c r="AF70" s="21"/>
    </row>
    <row r="71" spans="1:34">
      <c r="A71" s="27"/>
      <c r="B71" s="23"/>
      <c r="C71" s="24"/>
      <c r="D71" s="24"/>
      <c r="E71" s="311"/>
      <c r="F71" s="312"/>
      <c r="G71" s="312"/>
      <c r="H71" s="312"/>
      <c r="I71" s="312"/>
      <c r="J71" s="312"/>
      <c r="K71" s="312"/>
      <c r="L71" s="312"/>
      <c r="M71" s="312"/>
      <c r="N71" s="312"/>
      <c r="O71" s="313"/>
      <c r="P71" s="116"/>
      <c r="Q71" s="116"/>
      <c r="R71" s="122"/>
      <c r="S71" s="131"/>
      <c r="AF71" s="12"/>
    </row>
    <row r="72" spans="1:34">
      <c r="A72" s="27"/>
      <c r="B72" s="23"/>
      <c r="C72" s="24"/>
      <c r="D72" s="24"/>
      <c r="E72" s="25"/>
      <c r="F72" s="507" t="s">
        <v>181</v>
      </c>
      <c r="G72" s="507"/>
      <c r="H72" s="507"/>
      <c r="I72" s="507"/>
      <c r="J72" s="507"/>
      <c r="K72" s="507"/>
      <c r="L72" s="507"/>
      <c r="M72" s="507"/>
      <c r="N72" s="507"/>
      <c r="O72" s="26"/>
      <c r="P72" s="394">
        <f>P36+P48+P59+P70</f>
        <v>-82109603809.269989</v>
      </c>
      <c r="Q72" s="356"/>
      <c r="R72" s="460">
        <f>R36+R48+R59+R70</f>
        <v>39627045287.25</v>
      </c>
      <c r="S72" s="454"/>
      <c r="T72" s="22"/>
      <c r="Y72" s="22"/>
    </row>
    <row r="73" spans="1:34">
      <c r="A73" s="27"/>
      <c r="B73" s="23"/>
      <c r="C73" s="24"/>
      <c r="D73" s="24"/>
      <c r="E73" s="25"/>
      <c r="F73" s="507" t="s">
        <v>74</v>
      </c>
      <c r="G73" s="507"/>
      <c r="H73" s="507"/>
      <c r="I73" s="507"/>
      <c r="J73" s="507"/>
      <c r="K73" s="507"/>
      <c r="L73" s="507"/>
      <c r="M73" s="507"/>
      <c r="N73" s="507"/>
      <c r="O73" s="26"/>
      <c r="P73" s="534">
        <f>NERACA!Q13</f>
        <v>171866820389.62997</v>
      </c>
      <c r="Q73" s="535"/>
      <c r="R73" s="534">
        <v>132239775102.38</v>
      </c>
      <c r="S73" s="536"/>
      <c r="T73" s="22"/>
      <c r="Y73" s="31"/>
    </row>
    <row r="74" spans="1:34">
      <c r="A74" s="27"/>
      <c r="B74" s="23"/>
      <c r="C74" s="24"/>
      <c r="D74" s="24"/>
      <c r="E74" s="329"/>
      <c r="F74" s="548" t="s">
        <v>75</v>
      </c>
      <c r="G74" s="548"/>
      <c r="H74" s="548"/>
      <c r="I74" s="548"/>
      <c r="J74" s="548"/>
      <c r="K74" s="548"/>
      <c r="L74" s="548"/>
      <c r="M74" s="548"/>
      <c r="N74" s="548"/>
      <c r="O74" s="330"/>
      <c r="P74" s="532">
        <f>SUM(P72:Q73)</f>
        <v>89757216580.359985</v>
      </c>
      <c r="Q74" s="433"/>
      <c r="R74" s="532">
        <f>SUM(R72:S73)</f>
        <v>171866820389.63</v>
      </c>
      <c r="S74" s="533"/>
      <c r="T74" s="22"/>
      <c r="Y74" s="31"/>
      <c r="AA74" s="29"/>
    </row>
    <row r="75" spans="1:34">
      <c r="A75" s="27"/>
      <c r="B75" s="23"/>
      <c r="C75" s="24"/>
      <c r="D75" s="24"/>
      <c r="E75" s="25"/>
      <c r="F75" s="507"/>
      <c r="G75" s="507"/>
      <c r="H75" s="507"/>
      <c r="I75" s="507"/>
      <c r="J75" s="507"/>
      <c r="K75" s="507"/>
      <c r="L75" s="507"/>
      <c r="M75" s="507"/>
      <c r="N75" s="507"/>
      <c r="O75" s="26"/>
      <c r="P75" s="118"/>
      <c r="Q75" s="117"/>
      <c r="R75" s="118"/>
      <c r="S75" s="125"/>
      <c r="Y75" s="158"/>
    </row>
    <row r="76" spans="1:34">
      <c r="A76" s="27"/>
      <c r="B76" s="23"/>
      <c r="C76" s="24"/>
      <c r="D76" s="24"/>
      <c r="E76" s="25"/>
      <c r="F76" s="507" t="s">
        <v>182</v>
      </c>
      <c r="G76" s="507"/>
      <c r="H76" s="507"/>
      <c r="I76" s="507"/>
      <c r="J76" s="507"/>
      <c r="K76" s="507"/>
      <c r="L76" s="507"/>
      <c r="M76" s="507"/>
      <c r="N76" s="507"/>
      <c r="O76" s="26"/>
      <c r="P76" s="460">
        <v>87507331198.970001</v>
      </c>
      <c r="Q76" s="453"/>
      <c r="R76" s="460">
        <v>168816826752.23999</v>
      </c>
      <c r="S76" s="509"/>
      <c r="T76" s="22"/>
      <c r="Y76" s="31"/>
      <c r="AD76" s="22"/>
      <c r="AH76" s="22"/>
    </row>
    <row r="77" spans="1:34">
      <c r="A77" s="27"/>
      <c r="B77" s="23"/>
      <c r="C77" s="24"/>
      <c r="D77" s="24"/>
      <c r="E77" s="25"/>
      <c r="F77" s="507" t="s">
        <v>76</v>
      </c>
      <c r="G77" s="507"/>
      <c r="H77" s="507"/>
      <c r="I77" s="507"/>
      <c r="J77" s="507"/>
      <c r="K77" s="507"/>
      <c r="L77" s="507"/>
      <c r="M77" s="507"/>
      <c r="N77" s="507"/>
      <c r="O77" s="26"/>
      <c r="P77" s="460">
        <v>10094043</v>
      </c>
      <c r="Q77" s="453"/>
      <c r="R77" s="460">
        <v>0</v>
      </c>
      <c r="S77" s="509"/>
      <c r="T77" s="22"/>
      <c r="Y77" s="22"/>
      <c r="AD77" s="22"/>
      <c r="AH77" s="22"/>
    </row>
    <row r="78" spans="1:34" ht="15" customHeight="1">
      <c r="A78" s="27"/>
      <c r="B78" s="23"/>
      <c r="C78" s="24"/>
      <c r="D78" s="24"/>
      <c r="E78" s="25"/>
      <c r="F78" s="507" t="s">
        <v>77</v>
      </c>
      <c r="G78" s="507"/>
      <c r="H78" s="507"/>
      <c r="I78" s="507"/>
      <c r="J78" s="507"/>
      <c r="K78" s="507"/>
      <c r="L78" s="507"/>
      <c r="M78" s="507"/>
      <c r="N78" s="507"/>
      <c r="O78" s="508"/>
      <c r="P78" s="460">
        <v>0</v>
      </c>
      <c r="Q78" s="453"/>
      <c r="R78" s="460">
        <v>1342500</v>
      </c>
      <c r="S78" s="509"/>
      <c r="T78" s="22"/>
      <c r="Y78" s="214"/>
      <c r="Z78" s="215"/>
      <c r="AA78" s="215"/>
      <c r="AD78" s="22"/>
      <c r="AH78" s="22"/>
    </row>
    <row r="79" spans="1:34" ht="15" customHeight="1">
      <c r="A79" s="27"/>
      <c r="B79" s="23"/>
      <c r="C79" s="24"/>
      <c r="D79" s="24"/>
      <c r="E79" s="25"/>
      <c r="F79" s="507" t="s">
        <v>100</v>
      </c>
      <c r="G79" s="507"/>
      <c r="H79" s="507"/>
      <c r="I79" s="507"/>
      <c r="J79" s="507"/>
      <c r="K79" s="507"/>
      <c r="L79" s="507"/>
      <c r="M79" s="507"/>
      <c r="N79" s="507"/>
      <c r="O79" s="508"/>
      <c r="P79" s="460">
        <v>746174790.83000004</v>
      </c>
      <c r="Q79" s="454"/>
      <c r="R79" s="460">
        <v>2060684828.8299999</v>
      </c>
      <c r="S79" s="509"/>
      <c r="T79" s="22"/>
      <c r="Y79" s="22"/>
      <c r="AD79" s="22"/>
      <c r="AH79" s="22"/>
    </row>
    <row r="80" spans="1:34" ht="15" customHeight="1">
      <c r="A80" s="27"/>
      <c r="B80" s="23"/>
      <c r="C80" s="24"/>
      <c r="D80" s="24"/>
      <c r="E80" s="25"/>
      <c r="F80" s="507" t="s">
        <v>206</v>
      </c>
      <c r="G80" s="507"/>
      <c r="H80" s="507"/>
      <c r="I80" s="507"/>
      <c r="J80" s="507"/>
      <c r="K80" s="507"/>
      <c r="L80" s="507"/>
      <c r="M80" s="507"/>
      <c r="N80" s="507"/>
      <c r="O80" s="508"/>
      <c r="P80" s="460">
        <v>368261727.56</v>
      </c>
      <c r="Q80" s="454"/>
      <c r="R80" s="460">
        <v>367842136.56</v>
      </c>
      <c r="S80" s="509"/>
      <c r="T80" s="22"/>
      <c r="Y80" s="22"/>
      <c r="AD80" s="22"/>
      <c r="AH80" s="22"/>
    </row>
    <row r="81" spans="1:36" ht="15" customHeight="1">
      <c r="A81" s="27"/>
      <c r="B81" s="23"/>
      <c r="C81" s="24"/>
      <c r="D81" s="24"/>
      <c r="E81" s="25"/>
      <c r="F81" s="507" t="s">
        <v>207</v>
      </c>
      <c r="G81" s="507"/>
      <c r="H81" s="507"/>
      <c r="I81" s="507"/>
      <c r="J81" s="507"/>
      <c r="K81" s="507"/>
      <c r="L81" s="507"/>
      <c r="M81" s="507"/>
      <c r="N81" s="507"/>
      <c r="O81" s="508"/>
      <c r="P81" s="460">
        <v>1125354820</v>
      </c>
      <c r="Q81" s="454"/>
      <c r="R81" s="460">
        <v>620124172</v>
      </c>
      <c r="S81" s="509"/>
      <c r="T81" s="22"/>
      <c r="Y81" s="22"/>
      <c r="AD81" s="22"/>
      <c r="AH81" s="22"/>
    </row>
    <row r="82" spans="1:36" ht="15" customHeight="1">
      <c r="A82" s="27"/>
      <c r="B82" s="23"/>
      <c r="C82" s="24"/>
      <c r="D82" s="24"/>
      <c r="E82" s="25"/>
      <c r="F82" s="507" t="s">
        <v>198</v>
      </c>
      <c r="G82" s="507"/>
      <c r="H82" s="507"/>
      <c r="I82" s="507"/>
      <c r="J82" s="507"/>
      <c r="K82" s="507"/>
      <c r="L82" s="507"/>
      <c r="M82" s="507"/>
      <c r="N82" s="331"/>
      <c r="O82" s="26"/>
      <c r="P82" s="460">
        <v>0</v>
      </c>
      <c r="Q82" s="453"/>
      <c r="R82" s="460">
        <v>0</v>
      </c>
      <c r="S82" s="509"/>
      <c r="T82" s="22"/>
      <c r="Y82" s="86"/>
      <c r="AH82" s="22"/>
    </row>
    <row r="83" spans="1:36" ht="15.75" thickBot="1">
      <c r="A83" s="27"/>
      <c r="B83" s="167"/>
      <c r="C83" s="319"/>
      <c r="D83" s="319"/>
      <c r="E83" s="332"/>
      <c r="F83" s="333"/>
      <c r="G83" s="333"/>
      <c r="H83" s="333"/>
      <c r="I83" s="333"/>
      <c r="J83" s="333"/>
      <c r="K83" s="333"/>
      <c r="L83" s="333"/>
      <c r="M83" s="333"/>
      <c r="N83" s="333"/>
      <c r="O83" s="334"/>
      <c r="P83" s="460"/>
      <c r="Q83" s="453"/>
      <c r="R83" s="550"/>
      <c r="S83" s="551"/>
      <c r="Y83" s="31"/>
      <c r="AD83" s="22"/>
      <c r="AH83" s="22"/>
    </row>
    <row r="84" spans="1:36">
      <c r="A84" s="27"/>
      <c r="B84" s="439"/>
      <c r="C84" s="439"/>
      <c r="D84" s="439"/>
      <c r="E84" s="439"/>
      <c r="F84" s="439"/>
      <c r="G84" s="439"/>
      <c r="H84" s="439"/>
      <c r="I84" s="439"/>
      <c r="J84" s="439"/>
      <c r="K84" s="439"/>
      <c r="L84" s="439"/>
      <c r="M84" s="439"/>
      <c r="N84" s="439"/>
      <c r="O84" s="439"/>
      <c r="P84" s="439"/>
      <c r="Q84" s="439"/>
      <c r="R84" s="439"/>
      <c r="S84" s="439"/>
      <c r="T84" s="22"/>
      <c r="U84" s="22" t="e">
        <f>R74-#REF!</f>
        <v>#REF!</v>
      </c>
      <c r="AD84" s="22"/>
      <c r="AH84" s="22"/>
      <c r="AJ84" s="22"/>
    </row>
    <row r="85" spans="1:36">
      <c r="A85" s="27"/>
      <c r="B85" s="475" t="s">
        <v>192</v>
      </c>
      <c r="C85" s="475"/>
      <c r="D85" s="475"/>
      <c r="E85" s="475"/>
      <c r="F85" s="475"/>
      <c r="G85" s="475"/>
      <c r="H85" s="475"/>
      <c r="I85" s="475"/>
      <c r="J85" s="475"/>
      <c r="K85" s="475"/>
      <c r="L85" s="475"/>
      <c r="M85" s="475"/>
      <c r="N85" s="475"/>
      <c r="O85" s="475"/>
      <c r="P85" s="475"/>
      <c r="Q85" s="475"/>
      <c r="R85" s="475"/>
      <c r="S85" s="475"/>
      <c r="T85" s="22"/>
      <c r="U85" s="22"/>
      <c r="AD85" s="22"/>
      <c r="AH85" s="22"/>
      <c r="AJ85" s="22"/>
    </row>
    <row r="86" spans="1:36">
      <c r="A86" s="27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22"/>
      <c r="U86" s="22"/>
      <c r="AD86" s="22"/>
      <c r="AH86" s="22"/>
      <c r="AJ86" s="22"/>
    </row>
    <row r="87" spans="1:36" ht="15.75" customHeight="1">
      <c r="A87" s="27"/>
      <c r="B87" s="24"/>
      <c r="C87" s="24"/>
      <c r="D87" s="24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440" t="s">
        <v>196</v>
      </c>
      <c r="Q87" s="440"/>
      <c r="R87" s="440"/>
      <c r="S87" s="440"/>
      <c r="T87" s="22"/>
      <c r="U87" s="22">
        <v>289600000</v>
      </c>
      <c r="W87" s="21" t="s">
        <v>94</v>
      </c>
      <c r="AD87" s="22"/>
      <c r="AH87" s="28"/>
    </row>
    <row r="88" spans="1:36">
      <c r="A88" s="27"/>
      <c r="B88" s="24"/>
      <c r="C88" s="24"/>
      <c r="D88" s="24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219"/>
      <c r="T88" s="22"/>
      <c r="U88" s="22">
        <v>17429300</v>
      </c>
      <c r="W88" s="22" t="s">
        <v>93</v>
      </c>
    </row>
    <row r="89" spans="1:36">
      <c r="A89" s="27"/>
      <c r="B89" s="24"/>
      <c r="C89" s="24"/>
      <c r="D89" s="24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17"/>
      <c r="Q89" s="16"/>
      <c r="R89" s="16"/>
      <c r="S89" s="16"/>
      <c r="T89" s="29"/>
      <c r="U89" s="22">
        <f>SUM(U87:U88)</f>
        <v>307029300</v>
      </c>
      <c r="AH89" s="22"/>
    </row>
    <row r="90" spans="1:36">
      <c r="A90" s="27"/>
      <c r="B90" s="24"/>
      <c r="C90" s="24"/>
      <c r="D90" s="24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95"/>
      <c r="T90" s="22"/>
      <c r="U90" s="22" t="e">
        <f>U89+U84</f>
        <v>#REF!</v>
      </c>
      <c r="AF90" s="30"/>
      <c r="AH90" s="22"/>
    </row>
    <row r="91" spans="1:36">
      <c r="A91" s="27"/>
      <c r="B91" s="24"/>
      <c r="C91" s="24"/>
      <c r="D91" s="24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</row>
    <row r="92" spans="1:36">
      <c r="A92" s="27"/>
      <c r="B92" s="24"/>
      <c r="C92" s="24"/>
      <c r="D92" s="24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440" t="s">
        <v>197</v>
      </c>
      <c r="Q92" s="440"/>
      <c r="R92" s="440"/>
      <c r="S92" s="440"/>
    </row>
    <row r="93" spans="1:36">
      <c r="A93" s="27"/>
      <c r="B93" s="24"/>
      <c r="C93" s="24"/>
      <c r="D93" s="24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</row>
    <row r="94" spans="1:36">
      <c r="A94" s="27"/>
      <c r="B94" s="24"/>
      <c r="C94" s="24"/>
      <c r="D94" s="24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</row>
    <row r="95" spans="1:36">
      <c r="A95" s="27"/>
      <c r="B95" s="24"/>
      <c r="C95" s="24"/>
      <c r="D95" s="24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</row>
    <row r="96" spans="1:36">
      <c r="A96" s="27"/>
      <c r="B96" s="24"/>
      <c r="C96" s="24"/>
      <c r="D96" s="24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</row>
    <row r="97" spans="1:36">
      <c r="A97" s="27"/>
      <c r="B97" s="24"/>
      <c r="C97" s="24"/>
      <c r="D97" s="24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</row>
    <row r="98" spans="1:36">
      <c r="A98" s="27"/>
      <c r="B98" s="41"/>
      <c r="C98" s="41"/>
      <c r="D98" s="41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67"/>
      <c r="T98" s="22"/>
    </row>
    <row r="99" spans="1:36" s="15" customFormat="1">
      <c r="A99" s="109"/>
      <c r="B99" s="41"/>
      <c r="C99" s="41"/>
      <c r="D99" s="41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110"/>
      <c r="T99" s="22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G99" s="21"/>
      <c r="AH99" s="21"/>
      <c r="AI99" s="21"/>
      <c r="AJ99" s="21"/>
    </row>
    <row r="100" spans="1:36" s="15" customFormat="1">
      <c r="A100" s="109"/>
      <c r="B100" s="41"/>
      <c r="C100" s="41"/>
      <c r="D100" s="41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111"/>
      <c r="T100" s="22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G100" s="21"/>
      <c r="AH100" s="21"/>
      <c r="AI100" s="21"/>
      <c r="AJ100" s="21"/>
    </row>
    <row r="101" spans="1:36" s="15" customFormat="1">
      <c r="A101" s="109"/>
      <c r="B101" s="41"/>
      <c r="C101" s="41"/>
      <c r="D101" s="41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112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G101" s="21"/>
      <c r="AH101" s="21"/>
      <c r="AI101" s="21"/>
      <c r="AJ101" s="21"/>
    </row>
    <row r="102" spans="1:36">
      <c r="A102" s="27"/>
      <c r="B102" s="41"/>
      <c r="C102" s="41"/>
      <c r="D102" s="41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</row>
    <row r="103" spans="1:36" s="15" customFormat="1">
      <c r="A103" s="109"/>
      <c r="B103" s="41"/>
      <c r="C103" s="41"/>
      <c r="D103" s="41"/>
      <c r="E103" s="549"/>
      <c r="F103" s="549"/>
      <c r="G103" s="549"/>
      <c r="H103" s="549"/>
      <c r="I103" s="549"/>
      <c r="J103" s="27"/>
      <c r="K103" s="27"/>
      <c r="L103" s="27"/>
      <c r="M103" s="27"/>
      <c r="N103" s="506"/>
      <c r="O103" s="506"/>
      <c r="P103" s="506"/>
      <c r="Q103" s="506"/>
      <c r="R103" s="506"/>
      <c r="S103" s="506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G103" s="21"/>
      <c r="AH103" s="21"/>
      <c r="AI103" s="21"/>
      <c r="AJ103" s="21"/>
    </row>
    <row r="104" spans="1:36" s="15" customFormat="1">
      <c r="A104" s="109"/>
      <c r="B104" s="41"/>
      <c r="C104" s="41"/>
      <c r="D104" s="41"/>
      <c r="E104" s="27"/>
      <c r="F104" s="27"/>
      <c r="G104" s="27"/>
      <c r="H104" s="27"/>
      <c r="I104" s="27"/>
      <c r="J104" s="27"/>
      <c r="K104" s="27"/>
      <c r="L104" s="27"/>
      <c r="M104" s="27"/>
      <c r="N104" s="506"/>
      <c r="O104" s="506"/>
      <c r="P104" s="506"/>
      <c r="Q104" s="506"/>
      <c r="R104" s="506"/>
      <c r="S104" s="506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G104" s="21"/>
      <c r="AH104" s="21"/>
      <c r="AI104" s="21"/>
      <c r="AJ104" s="21"/>
    </row>
    <row r="105" spans="1:36" s="15" customFormat="1">
      <c r="A105" s="109"/>
      <c r="B105" s="41"/>
      <c r="C105" s="41"/>
      <c r="D105" s="41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113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G105" s="21"/>
      <c r="AH105" s="21"/>
      <c r="AI105" s="21"/>
      <c r="AJ105" s="21"/>
    </row>
    <row r="106" spans="1:36" s="15" customFormat="1">
      <c r="A106" s="109"/>
      <c r="B106" s="41"/>
      <c r="C106" s="41"/>
      <c r="D106" s="41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113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G106" s="21"/>
      <c r="AH106" s="21"/>
      <c r="AI106" s="21"/>
      <c r="AJ106" s="21"/>
    </row>
    <row r="107" spans="1:36" s="15" customFormat="1">
      <c r="A107" s="109"/>
      <c r="B107" s="41"/>
      <c r="C107" s="41"/>
      <c r="D107" s="41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113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G107" s="21"/>
      <c r="AH107" s="21"/>
      <c r="AI107" s="21"/>
      <c r="AJ107" s="21"/>
    </row>
    <row r="108" spans="1:36" s="15" customFormat="1">
      <c r="A108" s="109"/>
      <c r="B108" s="41"/>
      <c r="C108" s="41"/>
      <c r="D108" s="41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113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G108" s="21"/>
      <c r="AH108" s="21"/>
      <c r="AI108" s="21"/>
      <c r="AJ108" s="21"/>
    </row>
    <row r="109" spans="1:36" s="15" customFormat="1">
      <c r="A109" s="109"/>
      <c r="B109" s="41"/>
      <c r="C109" s="41"/>
      <c r="D109" s="41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113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G109" s="21"/>
      <c r="AH109" s="21"/>
      <c r="AI109" s="21"/>
      <c r="AJ109" s="21"/>
    </row>
    <row r="112" spans="1:36" s="15" customFormat="1">
      <c r="B112" s="20"/>
      <c r="C112" s="20"/>
      <c r="D112" s="20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9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G112" s="21"/>
      <c r="AH112" s="21"/>
      <c r="AI112" s="21"/>
      <c r="AJ112" s="21"/>
    </row>
    <row r="113" spans="2:36" s="15" customFormat="1">
      <c r="B113" s="20"/>
      <c r="C113" s="20"/>
      <c r="D113" s="20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9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30" t="s">
        <v>87</v>
      </c>
      <c r="AG113" s="21"/>
      <c r="AH113" s="21"/>
      <c r="AI113" s="21"/>
      <c r="AJ113" s="21"/>
    </row>
    <row r="114" spans="2:36" s="15" customFormat="1">
      <c r="B114" s="20"/>
      <c r="C114" s="20"/>
      <c r="D114" s="20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9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G114" s="21"/>
      <c r="AH114" s="21"/>
      <c r="AI114" s="21"/>
      <c r="AJ114" s="21"/>
    </row>
    <row r="115" spans="2:36">
      <c r="T115" s="32"/>
    </row>
    <row r="116" spans="2:36">
      <c r="T116" s="31"/>
    </row>
    <row r="117" spans="2:36">
      <c r="T117" s="31"/>
    </row>
  </sheetData>
  <mergeCells count="174">
    <mergeCell ref="P87:S87"/>
    <mergeCell ref="P92:S92"/>
    <mergeCell ref="E103:I103"/>
    <mergeCell ref="N103:S104"/>
    <mergeCell ref="P83:Q83"/>
    <mergeCell ref="R83:S83"/>
    <mergeCell ref="B84:S84"/>
    <mergeCell ref="B85:S85"/>
    <mergeCell ref="F82:M82"/>
    <mergeCell ref="P82:Q82"/>
    <mergeCell ref="R82:S82"/>
    <mergeCell ref="F79:O79"/>
    <mergeCell ref="P79:Q79"/>
    <mergeCell ref="R79:S79"/>
    <mergeCell ref="F80:O80"/>
    <mergeCell ref="P80:Q80"/>
    <mergeCell ref="R80:S80"/>
    <mergeCell ref="F77:N77"/>
    <mergeCell ref="P77:Q77"/>
    <mergeCell ref="R77:S77"/>
    <mergeCell ref="F78:O78"/>
    <mergeCell ref="P78:Q78"/>
    <mergeCell ref="R78:S78"/>
    <mergeCell ref="F74:N74"/>
    <mergeCell ref="P74:Q74"/>
    <mergeCell ref="R74:S74"/>
    <mergeCell ref="F75:N75"/>
    <mergeCell ref="F76:N76"/>
    <mergeCell ref="P76:Q76"/>
    <mergeCell ref="R76:S76"/>
    <mergeCell ref="F72:N72"/>
    <mergeCell ref="R72:S72"/>
    <mergeCell ref="F73:N73"/>
    <mergeCell ref="P73:Q73"/>
    <mergeCell ref="R73:S73"/>
    <mergeCell ref="G68:N68"/>
    <mergeCell ref="P68:Q68"/>
    <mergeCell ref="R68:S68"/>
    <mergeCell ref="E70:O70"/>
    <mergeCell ref="P70:Q70"/>
    <mergeCell ref="R70:S70"/>
    <mergeCell ref="G64:N64"/>
    <mergeCell ref="P64:Q64"/>
    <mergeCell ref="R64:S64"/>
    <mergeCell ref="E66:N66"/>
    <mergeCell ref="F67:N67"/>
    <mergeCell ref="P67:Q67"/>
    <mergeCell ref="R67:S67"/>
    <mergeCell ref="P66:Q66"/>
    <mergeCell ref="E59:O59"/>
    <mergeCell ref="P59:Q59"/>
    <mergeCell ref="R59:S59"/>
    <mergeCell ref="E61:N61"/>
    <mergeCell ref="E62:N62"/>
    <mergeCell ref="F63:N63"/>
    <mergeCell ref="P63:Q63"/>
    <mergeCell ref="R63:S63"/>
    <mergeCell ref="F56:N56"/>
    <mergeCell ref="P56:Q56"/>
    <mergeCell ref="R56:S56"/>
    <mergeCell ref="G57:N57"/>
    <mergeCell ref="P57:Q57"/>
    <mergeCell ref="R57:S57"/>
    <mergeCell ref="F52:M52"/>
    <mergeCell ref="P52:Q52"/>
    <mergeCell ref="R52:S52"/>
    <mergeCell ref="G53:N53"/>
    <mergeCell ref="P53:Q53"/>
    <mergeCell ref="E55:N55"/>
    <mergeCell ref="E48:O48"/>
    <mergeCell ref="P48:Q48"/>
    <mergeCell ref="R48:S48"/>
    <mergeCell ref="E50:N50"/>
    <mergeCell ref="E51:N51"/>
    <mergeCell ref="R51:S51"/>
    <mergeCell ref="F46:N46"/>
    <mergeCell ref="P46:Q46"/>
    <mergeCell ref="R46:S46"/>
    <mergeCell ref="G47:N47"/>
    <mergeCell ref="P47:Q47"/>
    <mergeCell ref="R47:S47"/>
    <mergeCell ref="F44:N44"/>
    <mergeCell ref="P44:Q44"/>
    <mergeCell ref="R44:S44"/>
    <mergeCell ref="F45:N45"/>
    <mergeCell ref="P45:Q45"/>
    <mergeCell ref="R45:S45"/>
    <mergeCell ref="F42:N42"/>
    <mergeCell ref="P42:Q42"/>
    <mergeCell ref="R42:S42"/>
    <mergeCell ref="F43:N43"/>
    <mergeCell ref="P43:Q43"/>
    <mergeCell ref="R43:S43"/>
    <mergeCell ref="E38:N38"/>
    <mergeCell ref="E39:N39"/>
    <mergeCell ref="P39:Q39"/>
    <mergeCell ref="R39:S39"/>
    <mergeCell ref="E40:N40"/>
    <mergeCell ref="F41:N41"/>
    <mergeCell ref="P41:Q41"/>
    <mergeCell ref="R41:S41"/>
    <mergeCell ref="G34:N34"/>
    <mergeCell ref="P34:Q34"/>
    <mergeCell ref="R34:S34"/>
    <mergeCell ref="E36:O36"/>
    <mergeCell ref="P36:Q36"/>
    <mergeCell ref="R36:S36"/>
    <mergeCell ref="F32:N32"/>
    <mergeCell ref="P32:Q32"/>
    <mergeCell ref="R32:S32"/>
    <mergeCell ref="F33:N33"/>
    <mergeCell ref="P33:Q33"/>
    <mergeCell ref="R33:S33"/>
    <mergeCell ref="F30:N30"/>
    <mergeCell ref="P30:Q30"/>
    <mergeCell ref="R30:S30"/>
    <mergeCell ref="F31:N31"/>
    <mergeCell ref="P31:Q31"/>
    <mergeCell ref="R31:S31"/>
    <mergeCell ref="E27:N27"/>
    <mergeCell ref="F28:N28"/>
    <mergeCell ref="P28:Q28"/>
    <mergeCell ref="R28:S28"/>
    <mergeCell ref="F29:N29"/>
    <mergeCell ref="P29:Q29"/>
    <mergeCell ref="R29:S29"/>
    <mergeCell ref="F24:N24"/>
    <mergeCell ref="P24:Q24"/>
    <mergeCell ref="R24:S24"/>
    <mergeCell ref="G25:N25"/>
    <mergeCell ref="P25:Q25"/>
    <mergeCell ref="R25:S25"/>
    <mergeCell ref="F22:N22"/>
    <mergeCell ref="P22:Q22"/>
    <mergeCell ref="R22:S22"/>
    <mergeCell ref="F23:N23"/>
    <mergeCell ref="P23:Q23"/>
    <mergeCell ref="R23:S23"/>
    <mergeCell ref="F20:N20"/>
    <mergeCell ref="P20:Q20"/>
    <mergeCell ref="R20:S20"/>
    <mergeCell ref="F21:N21"/>
    <mergeCell ref="P21:Q21"/>
    <mergeCell ref="R21:S21"/>
    <mergeCell ref="F18:N18"/>
    <mergeCell ref="P18:Q18"/>
    <mergeCell ref="R18:S18"/>
    <mergeCell ref="F19:N19"/>
    <mergeCell ref="P19:Q19"/>
    <mergeCell ref="R19:S19"/>
    <mergeCell ref="F81:O81"/>
    <mergeCell ref="P81:Q81"/>
    <mergeCell ref="R81:S81"/>
    <mergeCell ref="B5:S5"/>
    <mergeCell ref="B6:S6"/>
    <mergeCell ref="B7:S7"/>
    <mergeCell ref="B9:S9"/>
    <mergeCell ref="B10:D10"/>
    <mergeCell ref="E10:O10"/>
    <mergeCell ref="R10:S10"/>
    <mergeCell ref="F16:N16"/>
    <mergeCell ref="P16:Q16"/>
    <mergeCell ref="R16:S16"/>
    <mergeCell ref="F17:N17"/>
    <mergeCell ref="P17:Q17"/>
    <mergeCell ref="R17:S17"/>
    <mergeCell ref="E12:N12"/>
    <mergeCell ref="E13:N13"/>
    <mergeCell ref="F14:N14"/>
    <mergeCell ref="P14:Q14"/>
    <mergeCell ref="R14:S14"/>
    <mergeCell ref="F15:N15"/>
    <mergeCell ref="P15:Q15"/>
    <mergeCell ref="R15:S15"/>
  </mergeCells>
  <pageMargins left="0.74803149606299213" right="0.59055118110236227" top="0.74803149606299213" bottom="0.74803149606299213" header="0.31496062992125984" footer="0.59055118110236227"/>
  <pageSetup paperSize="9" scale="80" orientation="portrait" horizontalDpi="4294967293" r:id="rId1"/>
  <headerFooter>
    <evenFooter>&amp;R&amp;"Times New Roman,Regular"&amp;12 7</evenFooter>
  </headerFooter>
  <rowBreaks count="1" manualBreakCount="1">
    <brk id="60" max="17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70C0"/>
  </sheetPr>
  <dimension ref="B1:Z47"/>
  <sheetViews>
    <sheetView tabSelected="1" zoomScaleSheetLayoutView="100" workbookViewId="0">
      <selection activeCell="Y32" sqref="Y32:Z32"/>
    </sheetView>
  </sheetViews>
  <sheetFormatPr defaultColWidth="9.140625" defaultRowHeight="12.75"/>
  <cols>
    <col min="1" max="1" width="3.85546875" style="10" customWidth="1"/>
    <col min="2" max="2" width="1.7109375" style="10" customWidth="1"/>
    <col min="3" max="3" width="1.42578125" style="46" customWidth="1"/>
    <col min="4" max="4" width="1.42578125" style="10" hidden="1" customWidth="1"/>
    <col min="5" max="5" width="1.28515625" style="10" hidden="1" customWidth="1"/>
    <col min="6" max="6" width="1.42578125" style="10" customWidth="1"/>
    <col min="7" max="7" width="3.140625" style="10" customWidth="1"/>
    <col min="8" max="8" width="2.85546875" style="10" customWidth="1"/>
    <col min="9" max="9" width="1.140625" style="10" customWidth="1"/>
    <col min="10" max="10" width="13.140625" style="10" customWidth="1"/>
    <col min="11" max="11" width="32.140625" style="10" customWidth="1"/>
    <col min="12" max="12" width="2.140625" style="10" customWidth="1"/>
    <col min="13" max="13" width="22" style="10" customWidth="1"/>
    <col min="14" max="14" width="22" style="27" customWidth="1"/>
    <col min="15" max="16" width="21.7109375" style="10" hidden="1" customWidth="1"/>
    <col min="17" max="17" width="19.7109375" style="10" hidden="1" customWidth="1"/>
    <col min="18" max="18" width="18.7109375" style="44" hidden="1" customWidth="1"/>
    <col min="19" max="22" width="0" style="10" hidden="1" customWidth="1"/>
    <col min="23" max="23" width="3" style="10" bestFit="1" customWidth="1"/>
    <col min="24" max="24" width="3.28515625" style="10" bestFit="1" customWidth="1"/>
    <col min="25" max="25" width="23" style="10" customWidth="1"/>
    <col min="26" max="26" width="13.42578125" style="10" bestFit="1" customWidth="1"/>
    <col min="27" max="16384" width="9.140625" style="10"/>
  </cols>
  <sheetData>
    <row r="1" spans="2:25" ht="14.25">
      <c r="B1" s="88"/>
      <c r="C1" s="227"/>
      <c r="D1" s="227"/>
      <c r="E1" s="227"/>
      <c r="F1" s="227"/>
      <c r="G1" s="88"/>
      <c r="H1" s="88"/>
      <c r="I1" s="88"/>
      <c r="J1" s="88"/>
      <c r="K1" s="88"/>
      <c r="L1" s="88"/>
      <c r="M1" s="88"/>
      <c r="N1" s="226"/>
      <c r="O1" s="11"/>
      <c r="P1" s="11"/>
    </row>
    <row r="2" spans="2:25" ht="15">
      <c r="C2" s="279" t="s">
        <v>153</v>
      </c>
      <c r="D2" s="45"/>
      <c r="E2" s="45"/>
      <c r="F2" s="45"/>
      <c r="G2" s="45"/>
      <c r="H2" s="45"/>
      <c r="I2" s="45"/>
      <c r="J2" s="45"/>
      <c r="K2" s="45"/>
    </row>
    <row r="3" spans="2:25" ht="15">
      <c r="C3" s="279"/>
      <c r="D3" s="45"/>
      <c r="E3" s="45"/>
      <c r="F3" s="45"/>
      <c r="G3" s="45"/>
      <c r="H3" s="45"/>
      <c r="I3" s="45"/>
      <c r="J3" s="45"/>
      <c r="K3" s="45"/>
    </row>
    <row r="4" spans="2:25" ht="14.25">
      <c r="C4" s="279"/>
    </row>
    <row r="5" spans="2:25" ht="14.25">
      <c r="C5" s="456" t="s">
        <v>97</v>
      </c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</row>
    <row r="6" spans="2:25" ht="14.25">
      <c r="C6" s="456" t="s">
        <v>138</v>
      </c>
      <c r="D6" s="456"/>
      <c r="E6" s="456"/>
      <c r="F6" s="456"/>
      <c r="G6" s="456"/>
      <c r="H6" s="456"/>
      <c r="I6" s="456"/>
      <c r="J6" s="456"/>
      <c r="K6" s="456"/>
      <c r="L6" s="456"/>
      <c r="M6" s="456"/>
      <c r="N6" s="456"/>
    </row>
    <row r="7" spans="2:25">
      <c r="C7" s="469" t="s">
        <v>212</v>
      </c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469"/>
    </row>
    <row r="8" spans="2:25"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38"/>
    </row>
    <row r="9" spans="2:25" ht="13.5" thickBot="1">
      <c r="C9" s="281"/>
      <c r="D9" s="18"/>
      <c r="E9" s="18"/>
      <c r="F9" s="18"/>
      <c r="G9" s="18"/>
      <c r="H9" s="18"/>
      <c r="I9" s="18"/>
      <c r="J9" s="18"/>
      <c r="K9" s="18"/>
      <c r="L9" s="18"/>
      <c r="M9" s="18"/>
      <c r="N9" s="282" t="s">
        <v>78</v>
      </c>
    </row>
    <row r="10" spans="2:25" ht="15" thickBot="1">
      <c r="C10" s="283"/>
      <c r="D10" s="284"/>
      <c r="E10" s="470" t="s">
        <v>0</v>
      </c>
      <c r="F10" s="470"/>
      <c r="G10" s="470"/>
      <c r="H10" s="470"/>
      <c r="I10" s="470"/>
      <c r="J10" s="470"/>
      <c r="K10" s="470"/>
      <c r="L10" s="470"/>
      <c r="M10" s="285">
        <v>2020</v>
      </c>
      <c r="N10" s="336">
        <v>2019</v>
      </c>
    </row>
    <row r="11" spans="2:25" ht="15.75" thickTop="1">
      <c r="C11" s="48"/>
      <c r="D11" s="14"/>
      <c r="E11" s="83"/>
      <c r="F11" s="83"/>
      <c r="G11" s="83"/>
      <c r="H11" s="83"/>
      <c r="I11" s="83"/>
      <c r="J11" s="83"/>
      <c r="K11" s="83"/>
      <c r="L11" s="83"/>
      <c r="M11" s="84"/>
      <c r="N11" s="428"/>
    </row>
    <row r="12" spans="2:25" ht="15">
      <c r="C12" s="50"/>
      <c r="D12" s="14"/>
      <c r="E12" s="83"/>
      <c r="F12" s="464" t="s">
        <v>137</v>
      </c>
      <c r="G12" s="464"/>
      <c r="H12" s="464"/>
      <c r="I12" s="464"/>
      <c r="J12" s="464"/>
      <c r="K12" s="464"/>
      <c r="L12" s="464"/>
      <c r="M12" s="337">
        <f>N32</f>
        <v>2480243940512.6104</v>
      </c>
      <c r="N12" s="429">
        <v>2424268958471.7002</v>
      </c>
      <c r="O12" s="152"/>
      <c r="P12" s="152"/>
      <c r="Q12" s="152"/>
      <c r="R12" s="153"/>
      <c r="S12" s="152"/>
      <c r="Y12" s="68"/>
    </row>
    <row r="13" spans="2:25" ht="15">
      <c r="C13" s="50"/>
      <c r="D13" s="14"/>
      <c r="E13" s="83"/>
      <c r="F13" s="338"/>
      <c r="G13" s="338"/>
      <c r="H13" s="338"/>
      <c r="I13" s="338"/>
      <c r="J13" s="338"/>
      <c r="K13" s="338"/>
      <c r="L13" s="338"/>
      <c r="M13" s="154"/>
      <c r="N13" s="192"/>
      <c r="O13" s="152"/>
      <c r="P13" s="152"/>
      <c r="Q13" s="152"/>
      <c r="R13" s="153"/>
      <c r="S13" s="152"/>
      <c r="Y13" s="231"/>
    </row>
    <row r="14" spans="2:25" ht="15">
      <c r="C14" s="50"/>
      <c r="D14" s="14"/>
      <c r="E14" s="83"/>
      <c r="F14" s="83"/>
      <c r="G14" s="464" t="s">
        <v>110</v>
      </c>
      <c r="H14" s="464"/>
      <c r="I14" s="464"/>
      <c r="J14" s="464"/>
      <c r="K14" s="464"/>
      <c r="L14" s="464"/>
      <c r="M14" s="193">
        <f>'LO '!M70</f>
        <v>-19826199776.699951</v>
      </c>
      <c r="N14" s="339">
        <f>'LO '!O70</f>
        <v>51890247218.910034</v>
      </c>
      <c r="O14" s="152">
        <v>129559588</v>
      </c>
      <c r="P14" s="152"/>
      <c r="Q14" s="152"/>
      <c r="R14" s="153"/>
      <c r="S14" s="152"/>
    </row>
    <row r="15" spans="2:25" ht="15">
      <c r="C15" s="50"/>
      <c r="D15" s="14"/>
      <c r="E15" s="83"/>
      <c r="F15" s="83"/>
      <c r="G15" s="338"/>
      <c r="H15" s="338"/>
      <c r="I15" s="338"/>
      <c r="J15" s="338"/>
      <c r="K15" s="338"/>
      <c r="L15" s="338"/>
      <c r="M15" s="155"/>
      <c r="N15" s="192"/>
      <c r="O15" s="152"/>
      <c r="P15" s="152"/>
      <c r="Q15" s="152"/>
      <c r="R15" s="153"/>
      <c r="S15" s="152"/>
    </row>
    <row r="16" spans="2:25" ht="27.75" customHeight="1">
      <c r="C16" s="51"/>
      <c r="D16" s="14"/>
      <c r="E16" s="83"/>
      <c r="F16" s="83"/>
      <c r="G16" s="464" t="s">
        <v>178</v>
      </c>
      <c r="H16" s="464"/>
      <c r="I16" s="464"/>
      <c r="J16" s="464"/>
      <c r="K16" s="464"/>
      <c r="L16" s="464"/>
      <c r="M16" s="154"/>
      <c r="N16" s="194"/>
      <c r="O16" s="152" t="e">
        <f>+#REF!+#REF!</f>
        <v>#REF!</v>
      </c>
      <c r="P16" s="152" t="e">
        <f>+#REF!+#REF!+#REF!</f>
        <v>#REF!</v>
      </c>
      <c r="Q16" s="152" t="e">
        <f>+#REF!-N16</f>
        <v>#REF!</v>
      </c>
      <c r="R16" s="153">
        <v>98531171348.960022</v>
      </c>
      <c r="S16" s="152"/>
      <c r="W16" s="114"/>
    </row>
    <row r="17" spans="3:26" ht="15" customHeight="1">
      <c r="C17" s="51"/>
      <c r="D17" s="14"/>
      <c r="E17" s="83"/>
      <c r="F17" s="83"/>
      <c r="G17" s="83" t="s">
        <v>177</v>
      </c>
      <c r="H17" s="552" t="s">
        <v>190</v>
      </c>
      <c r="I17" s="553"/>
      <c r="J17" s="553"/>
      <c r="K17" s="553"/>
      <c r="L17" s="554"/>
      <c r="M17" s="424">
        <v>0</v>
      </c>
      <c r="N17" s="386">
        <v>2651389550</v>
      </c>
      <c r="O17" s="195"/>
      <c r="P17" s="195"/>
      <c r="Q17" s="195"/>
      <c r="R17" s="196"/>
      <c r="S17" s="197"/>
      <c r="W17" s="115"/>
      <c r="Y17" s="107"/>
      <c r="Z17" s="198"/>
    </row>
    <row r="18" spans="3:26" ht="15" customHeight="1">
      <c r="C18" s="51"/>
      <c r="D18" s="14"/>
      <c r="E18" s="83"/>
      <c r="F18" s="83"/>
      <c r="G18" s="83" t="s">
        <v>177</v>
      </c>
      <c r="H18" s="552" t="s">
        <v>214</v>
      </c>
      <c r="I18" s="552"/>
      <c r="J18" s="552"/>
      <c r="K18" s="552"/>
      <c r="L18" s="558"/>
      <c r="M18" s="425">
        <v>-58646909.93</v>
      </c>
      <c r="N18" s="386"/>
      <c r="O18" s="195"/>
      <c r="P18" s="195"/>
      <c r="Q18" s="195"/>
      <c r="R18" s="196"/>
      <c r="S18" s="197"/>
      <c r="W18" s="115"/>
      <c r="Y18" s="107"/>
      <c r="Z18" s="198"/>
    </row>
    <row r="19" spans="3:26" ht="28.5" customHeight="1">
      <c r="C19" s="51"/>
      <c r="D19" s="14"/>
      <c r="E19" s="83"/>
      <c r="F19" s="83"/>
      <c r="G19" s="83" t="s">
        <v>177</v>
      </c>
      <c r="H19" s="557" t="s">
        <v>215</v>
      </c>
      <c r="I19" s="557"/>
      <c r="J19" s="557"/>
      <c r="K19" s="557"/>
      <c r="L19" s="558"/>
      <c r="M19" s="425">
        <v>-588928703.75</v>
      </c>
      <c r="N19" s="386">
        <v>56507077</v>
      </c>
      <c r="O19" s="195"/>
      <c r="P19" s="195"/>
      <c r="Q19" s="195"/>
      <c r="R19" s="196"/>
      <c r="S19" s="197"/>
      <c r="W19" s="115"/>
      <c r="Y19" s="107"/>
      <c r="Z19" s="198"/>
    </row>
    <row r="20" spans="3:26" ht="28.5" customHeight="1">
      <c r="C20" s="51"/>
      <c r="D20" s="14"/>
      <c r="E20" s="83"/>
      <c r="F20" s="83"/>
      <c r="G20" s="83" t="s">
        <v>177</v>
      </c>
      <c r="H20" s="557" t="s">
        <v>216</v>
      </c>
      <c r="I20" s="557"/>
      <c r="J20" s="557"/>
      <c r="K20" s="557"/>
      <c r="L20" s="558"/>
      <c r="M20" s="426">
        <v>350700000</v>
      </c>
      <c r="N20" s="386">
        <v>0</v>
      </c>
      <c r="O20" s="195"/>
      <c r="P20" s="195"/>
      <c r="Q20" s="195"/>
      <c r="R20" s="196"/>
      <c r="S20" s="197"/>
      <c r="W20" s="115"/>
      <c r="Y20" s="107"/>
      <c r="Z20" s="198"/>
    </row>
    <row r="21" spans="3:26" ht="15" customHeight="1">
      <c r="C21" s="51"/>
      <c r="D21" s="14"/>
      <c r="E21" s="83"/>
      <c r="F21" s="83"/>
      <c r="G21" s="83" t="s">
        <v>177</v>
      </c>
      <c r="H21" s="557" t="s">
        <v>217</v>
      </c>
      <c r="I21" s="557"/>
      <c r="J21" s="557"/>
      <c r="K21" s="557"/>
      <c r="L21" s="558"/>
      <c r="M21" s="425">
        <v>-4717228</v>
      </c>
      <c r="N21" s="386">
        <v>0</v>
      </c>
      <c r="O21" s="195"/>
      <c r="P21" s="195"/>
      <c r="Q21" s="195"/>
      <c r="R21" s="196"/>
      <c r="S21" s="197"/>
      <c r="W21" s="115"/>
      <c r="Y21" s="107"/>
      <c r="Z21" s="198"/>
    </row>
    <row r="22" spans="3:26" ht="15" customHeight="1">
      <c r="C22" s="51"/>
      <c r="D22" s="14"/>
      <c r="E22" s="83"/>
      <c r="F22" s="83"/>
      <c r="G22" s="83" t="s">
        <v>177</v>
      </c>
      <c r="H22" s="557" t="s">
        <v>218</v>
      </c>
      <c r="I22" s="557"/>
      <c r="J22" s="557"/>
      <c r="K22" s="557"/>
      <c r="L22" s="558"/>
      <c r="M22" s="426">
        <v>1140548676</v>
      </c>
      <c r="N22" s="386">
        <v>0</v>
      </c>
      <c r="O22" s="195"/>
      <c r="P22" s="195"/>
      <c r="Q22" s="195"/>
      <c r="R22" s="196"/>
      <c r="S22" s="197"/>
      <c r="W22" s="115"/>
      <c r="Y22" s="107"/>
      <c r="Z22" s="198"/>
    </row>
    <row r="23" spans="3:26" ht="15" customHeight="1">
      <c r="C23" s="51"/>
      <c r="D23" s="14"/>
      <c r="E23" s="83"/>
      <c r="F23" s="83"/>
      <c r="G23" s="83" t="s">
        <v>177</v>
      </c>
      <c r="H23" s="555" t="s">
        <v>213</v>
      </c>
      <c r="I23" s="555"/>
      <c r="J23" s="555"/>
      <c r="K23" s="555"/>
      <c r="L23" s="341"/>
      <c r="M23" s="426">
        <v>15455352</v>
      </c>
      <c r="N23" s="386">
        <v>0</v>
      </c>
      <c r="O23" s="195"/>
      <c r="P23" s="195"/>
      <c r="Q23" s="195"/>
      <c r="R23" s="196"/>
      <c r="S23" s="197"/>
      <c r="W23" s="115"/>
      <c r="Y23" s="107"/>
      <c r="Z23" s="14"/>
    </row>
    <row r="24" spans="3:26" ht="15" customHeight="1">
      <c r="C24" s="51"/>
      <c r="D24" s="14"/>
      <c r="E24" s="83"/>
      <c r="F24" s="83"/>
      <c r="G24" s="83" t="s">
        <v>177</v>
      </c>
      <c r="H24" s="555" t="s">
        <v>219</v>
      </c>
      <c r="I24" s="555"/>
      <c r="J24" s="555"/>
      <c r="K24" s="555"/>
      <c r="L24" s="559"/>
      <c r="M24" s="425">
        <v>-596253178</v>
      </c>
      <c r="N24" s="386">
        <v>0</v>
      </c>
      <c r="O24" s="195"/>
      <c r="P24" s="195"/>
      <c r="Q24" s="195"/>
      <c r="R24" s="196"/>
      <c r="S24" s="197"/>
      <c r="W24" s="115"/>
      <c r="Y24" s="107"/>
      <c r="Z24" s="14"/>
    </row>
    <row r="25" spans="3:26" ht="15" customHeight="1">
      <c r="C25" s="51"/>
      <c r="D25" s="14"/>
      <c r="E25" s="83"/>
      <c r="F25" s="83"/>
      <c r="G25" s="83" t="s">
        <v>177</v>
      </c>
      <c r="H25" s="555" t="s">
        <v>220</v>
      </c>
      <c r="I25" s="555"/>
      <c r="J25" s="555"/>
      <c r="K25" s="555"/>
      <c r="L25" s="559"/>
      <c r="M25" s="425">
        <v>-27500000</v>
      </c>
      <c r="N25" s="386">
        <v>0</v>
      </c>
      <c r="O25" s="195"/>
      <c r="P25" s="195"/>
      <c r="Q25" s="195"/>
      <c r="R25" s="196"/>
      <c r="S25" s="197"/>
      <c r="W25" s="115"/>
      <c r="Y25" s="107"/>
      <c r="Z25" s="14"/>
    </row>
    <row r="26" spans="3:26" ht="15" customHeight="1">
      <c r="C26" s="51"/>
      <c r="D26" s="14"/>
      <c r="E26" s="83"/>
      <c r="F26" s="83"/>
      <c r="G26" s="83" t="s">
        <v>177</v>
      </c>
      <c r="H26" s="555" t="s">
        <v>204</v>
      </c>
      <c r="I26" s="555"/>
      <c r="J26" s="555"/>
      <c r="K26" s="555"/>
      <c r="L26" s="341"/>
      <c r="M26" s="426">
        <v>0</v>
      </c>
      <c r="N26" s="386">
        <v>1543367441.1400001</v>
      </c>
      <c r="O26" s="195"/>
      <c r="P26" s="195"/>
      <c r="Q26" s="195"/>
      <c r="R26" s="196"/>
      <c r="S26" s="197"/>
      <c r="W26" s="115"/>
      <c r="Y26" s="107"/>
      <c r="Z26" s="14"/>
    </row>
    <row r="27" spans="3:26" ht="15" customHeight="1">
      <c r="C27" s="51"/>
      <c r="D27" s="14"/>
      <c r="E27" s="83"/>
      <c r="F27" s="83"/>
      <c r="G27" s="83" t="s">
        <v>177</v>
      </c>
      <c r="H27" s="555" t="s">
        <v>203</v>
      </c>
      <c r="I27" s="555"/>
      <c r="J27" s="555"/>
      <c r="K27" s="555"/>
      <c r="L27" s="341"/>
      <c r="M27" s="427">
        <v>-6607107702.4200001</v>
      </c>
      <c r="N27" s="386">
        <v>22025753.859999999</v>
      </c>
      <c r="O27" s="195"/>
      <c r="P27" s="195"/>
      <c r="Q27" s="195"/>
      <c r="R27" s="196"/>
      <c r="S27" s="197"/>
      <c r="W27" s="115"/>
      <c r="Y27" s="107"/>
      <c r="Z27" s="14"/>
    </row>
    <row r="28" spans="3:26" ht="15" customHeight="1">
      <c r="C28" s="51"/>
      <c r="D28" s="14"/>
      <c r="E28" s="83"/>
      <c r="F28" s="83"/>
      <c r="G28" s="83" t="s">
        <v>177</v>
      </c>
      <c r="H28" s="555" t="s">
        <v>205</v>
      </c>
      <c r="I28" s="555"/>
      <c r="J28" s="555"/>
      <c r="K28" s="555"/>
      <c r="L28" s="341"/>
      <c r="M28" s="427">
        <v>155313792954.09</v>
      </c>
      <c r="N28" s="340">
        <v>-170630000</v>
      </c>
      <c r="O28" s="195"/>
      <c r="P28" s="195"/>
      <c r="Q28" s="195"/>
      <c r="R28" s="196"/>
      <c r="S28" s="197"/>
      <c r="W28" s="115"/>
      <c r="Y28" s="107"/>
      <c r="Z28" s="14"/>
    </row>
    <row r="29" spans="3:26" ht="15" customHeight="1">
      <c r="C29" s="51"/>
      <c r="D29" s="14"/>
      <c r="E29" s="83"/>
      <c r="F29" s="83"/>
      <c r="G29" s="83" t="s">
        <v>177</v>
      </c>
      <c r="H29" s="555" t="s">
        <v>202</v>
      </c>
      <c r="I29" s="555"/>
      <c r="J29" s="555"/>
      <c r="K29" s="555"/>
      <c r="L29" s="341"/>
      <c r="M29" s="426">
        <v>0</v>
      </c>
      <c r="N29" s="392">
        <v>-17925000</v>
      </c>
      <c r="O29" s="195"/>
      <c r="P29" s="195"/>
      <c r="Q29" s="195"/>
      <c r="R29" s="196"/>
      <c r="S29" s="197"/>
      <c r="W29" s="115"/>
      <c r="Y29" s="107"/>
      <c r="Z29" s="14"/>
    </row>
    <row r="30" spans="3:26" ht="15" customHeight="1">
      <c r="C30" s="51"/>
      <c r="D30" s="14"/>
      <c r="E30" s="83"/>
      <c r="F30" s="83"/>
      <c r="G30" s="83"/>
      <c r="H30" s="560" t="s">
        <v>141</v>
      </c>
      <c r="I30" s="560"/>
      <c r="J30" s="560"/>
      <c r="K30" s="560"/>
      <c r="L30" s="561"/>
      <c r="M30" s="211">
        <f>SUM(M17:M29)</f>
        <v>148937343259.98999</v>
      </c>
      <c r="N30" s="430">
        <f>SUM(N17:N29)</f>
        <v>4084734822.0000005</v>
      </c>
      <c r="O30" s="195"/>
      <c r="P30" s="195"/>
      <c r="Q30" s="195" t="e">
        <f>+#REF!-N30</f>
        <v>#REF!</v>
      </c>
      <c r="R30" s="196">
        <v>-355855150</v>
      </c>
      <c r="S30" s="197"/>
      <c r="W30" s="115"/>
    </row>
    <row r="31" spans="3:26" ht="15">
      <c r="C31" s="51"/>
      <c r="D31" s="14"/>
      <c r="E31" s="83"/>
      <c r="F31" s="83"/>
      <c r="G31" s="83"/>
      <c r="H31" s="303"/>
      <c r="I31" s="303"/>
      <c r="J31" s="303"/>
      <c r="K31" s="303"/>
      <c r="L31" s="303"/>
      <c r="M31" s="155"/>
      <c r="N31" s="342"/>
      <c r="O31" s="195"/>
      <c r="P31" s="195"/>
      <c r="Q31" s="195"/>
      <c r="R31" s="196"/>
      <c r="S31" s="197"/>
      <c r="W31" s="115"/>
    </row>
    <row r="32" spans="3:26" ht="13.15" customHeight="1">
      <c r="C32" s="51"/>
      <c r="D32" s="14"/>
      <c r="E32" s="83"/>
      <c r="F32" s="464" t="s">
        <v>136</v>
      </c>
      <c r="G32" s="464"/>
      <c r="H32" s="464"/>
      <c r="I32" s="464"/>
      <c r="J32" s="464"/>
      <c r="K32" s="464"/>
      <c r="L32" s="464"/>
      <c r="M32" s="155">
        <f>M12+M14+M30</f>
        <v>2609355083995.9004</v>
      </c>
      <c r="N32" s="342">
        <f>N12+N14+N30</f>
        <v>2480243940512.6104</v>
      </c>
      <c r="O32" s="195"/>
      <c r="P32" s="195"/>
      <c r="Q32" s="195" t="e">
        <f>+#REF!-N32</f>
        <v>#REF!</v>
      </c>
      <c r="R32" s="196">
        <v>20880260.669999987</v>
      </c>
      <c r="S32" s="197"/>
      <c r="W32" s="114"/>
      <c r="Y32" s="68"/>
      <c r="Z32" s="231"/>
    </row>
    <row r="33" spans="3:25" ht="15.75" thickBot="1">
      <c r="C33" s="51"/>
      <c r="D33" s="14"/>
      <c r="E33" s="83"/>
      <c r="F33" s="83"/>
      <c r="G33" s="83"/>
      <c r="H33" s="463"/>
      <c r="I33" s="463"/>
      <c r="J33" s="463"/>
      <c r="K33" s="463"/>
      <c r="L33" s="463"/>
      <c r="M33" s="156"/>
      <c r="N33" s="199"/>
      <c r="O33" s="200"/>
      <c r="P33" s="200"/>
      <c r="Q33" s="200" t="e">
        <f>+#REF!-N33</f>
        <v>#REF!</v>
      </c>
      <c r="R33" s="201">
        <v>8461346083.0600004</v>
      </c>
      <c r="S33" s="202"/>
      <c r="Y33" s="203"/>
    </row>
    <row r="34" spans="3:25">
      <c r="C34" s="439"/>
      <c r="D34" s="439"/>
      <c r="E34" s="439"/>
      <c r="F34" s="439"/>
      <c r="G34" s="439"/>
      <c r="H34" s="439"/>
      <c r="I34" s="439"/>
      <c r="J34" s="439"/>
      <c r="K34" s="439"/>
      <c r="L34" s="439"/>
      <c r="M34" s="439"/>
      <c r="N34" s="439"/>
      <c r="O34" s="439"/>
      <c r="P34" s="439"/>
      <c r="Q34" s="439"/>
      <c r="R34" s="439"/>
      <c r="S34" s="439"/>
    </row>
    <row r="35" spans="3:25" ht="14.25" customHeight="1">
      <c r="C35" s="556" t="s">
        <v>192</v>
      </c>
      <c r="D35" s="556"/>
      <c r="E35" s="556"/>
      <c r="F35" s="556"/>
      <c r="G35" s="556"/>
      <c r="H35" s="556"/>
      <c r="I35" s="556"/>
      <c r="J35" s="556"/>
      <c r="K35" s="556"/>
      <c r="L35" s="556"/>
      <c r="M35" s="556"/>
      <c r="N35" s="556"/>
      <c r="W35" s="68"/>
    </row>
    <row r="36" spans="3:25" ht="12.75" customHeight="1">
      <c r="F36" s="64"/>
      <c r="G36" s="64"/>
      <c r="H36" s="64"/>
      <c r="I36" s="64"/>
      <c r="J36" s="64"/>
      <c r="K36" s="64"/>
      <c r="L36" s="64"/>
      <c r="M36" s="64"/>
      <c r="N36" s="33"/>
    </row>
    <row r="37" spans="3:25" ht="15" customHeight="1">
      <c r="F37" s="64"/>
      <c r="G37" s="64"/>
      <c r="H37" s="64"/>
      <c r="I37" s="64"/>
      <c r="J37" s="64"/>
      <c r="K37" s="64"/>
      <c r="L37" s="467" t="s">
        <v>196</v>
      </c>
      <c r="M37" s="467"/>
      <c r="N37" s="467"/>
    </row>
    <row r="38" spans="3:25" ht="14.25">
      <c r="F38" s="66"/>
      <c r="G38" s="66"/>
      <c r="H38" s="66"/>
      <c r="I38" s="66"/>
      <c r="J38" s="66"/>
      <c r="K38" s="66"/>
      <c r="L38" s="66"/>
      <c r="M38" s="66"/>
      <c r="N38" s="219"/>
    </row>
    <row r="39" spans="3:25">
      <c r="F39" s="66"/>
      <c r="G39" s="66"/>
      <c r="H39" s="66"/>
      <c r="I39" s="66"/>
      <c r="J39" s="66"/>
      <c r="K39" s="66"/>
      <c r="L39" s="66"/>
      <c r="M39" s="66"/>
      <c r="N39" s="16"/>
    </row>
    <row r="40" spans="3:25" ht="14.25">
      <c r="F40" s="66"/>
      <c r="G40" s="66"/>
      <c r="H40" s="66"/>
      <c r="I40" s="66"/>
      <c r="J40" s="66"/>
      <c r="K40" s="66"/>
      <c r="L40" s="66"/>
      <c r="M40" s="66"/>
      <c r="N40" s="171"/>
    </row>
    <row r="41" spans="3:25">
      <c r="F41" s="66"/>
      <c r="G41" s="66"/>
      <c r="H41" s="66"/>
      <c r="I41" s="66"/>
      <c r="J41" s="66"/>
      <c r="K41" s="66"/>
      <c r="L41" s="66"/>
      <c r="M41" s="66"/>
      <c r="N41" s="16"/>
    </row>
    <row r="42" spans="3:25" ht="14.25" customHeight="1">
      <c r="F42" s="66"/>
      <c r="G42" s="66"/>
      <c r="H42" s="66"/>
      <c r="I42" s="66"/>
      <c r="J42" s="66"/>
      <c r="K42" s="66"/>
      <c r="L42" s="440" t="s">
        <v>197</v>
      </c>
      <c r="M42" s="440"/>
      <c r="N42" s="440"/>
    </row>
    <row r="43" spans="3:25">
      <c r="F43" s="66"/>
      <c r="G43" s="66"/>
      <c r="H43" s="66"/>
      <c r="I43" s="66"/>
      <c r="J43" s="66"/>
      <c r="K43" s="66"/>
      <c r="L43" s="66"/>
      <c r="M43" s="66"/>
      <c r="N43" s="34"/>
    </row>
    <row r="44" spans="3:25">
      <c r="F44" s="66"/>
      <c r="G44" s="66"/>
      <c r="H44" s="66"/>
      <c r="I44" s="66"/>
      <c r="J44" s="66"/>
      <c r="K44" s="66"/>
      <c r="L44" s="66"/>
      <c r="M44" s="66"/>
      <c r="N44" s="34"/>
    </row>
    <row r="46" spans="3:25">
      <c r="C46" s="10"/>
      <c r="R46" s="10"/>
    </row>
    <row r="47" spans="3:25">
      <c r="C47" s="10"/>
      <c r="R47" s="10"/>
    </row>
  </sheetData>
  <mergeCells count="27">
    <mergeCell ref="H18:L18"/>
    <mergeCell ref="H19:L19"/>
    <mergeCell ref="H21:L21"/>
    <mergeCell ref="H22:L22"/>
    <mergeCell ref="H24:L24"/>
    <mergeCell ref="H23:K23"/>
    <mergeCell ref="L42:N42"/>
    <mergeCell ref="H30:L30"/>
    <mergeCell ref="F32:L32"/>
    <mergeCell ref="H33:L33"/>
    <mergeCell ref="C34:S34"/>
    <mergeCell ref="L37:N37"/>
    <mergeCell ref="H26:K26"/>
    <mergeCell ref="C35:N35"/>
    <mergeCell ref="H20:L20"/>
    <mergeCell ref="H27:K27"/>
    <mergeCell ref="H29:K29"/>
    <mergeCell ref="H28:K28"/>
    <mergeCell ref="H25:L25"/>
    <mergeCell ref="G16:L16"/>
    <mergeCell ref="H17:L17"/>
    <mergeCell ref="G14:L14"/>
    <mergeCell ref="C5:N5"/>
    <mergeCell ref="C6:N6"/>
    <mergeCell ref="C7:N7"/>
    <mergeCell ref="E10:L10"/>
    <mergeCell ref="F12:L12"/>
  </mergeCells>
  <pageMargins left="0.55118110236220474" right="0.35433070866141736" top="0.74803149606299213" bottom="0.74803149606299213" header="0.31496062992125984" footer="0.59055118110236227"/>
  <pageSetup paperSize="9" scale="85" orientation="portrait" horizontalDpi="4294967293" r:id="rId1"/>
  <headerFooter>
    <evenFooter>&amp;R&amp;"Times New Roman,Regular"&amp;12 5</evenFooter>
  </headerFooter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LRA</vt:lpstr>
      <vt:lpstr>LP SAL</vt:lpstr>
      <vt:lpstr>NERACA</vt:lpstr>
      <vt:lpstr>LO </vt:lpstr>
      <vt:lpstr>LAK </vt:lpstr>
      <vt:lpstr>LPE</vt:lpstr>
      <vt:lpstr>'LAK '!Print_Area</vt:lpstr>
      <vt:lpstr>'LO '!Print_Area</vt:lpstr>
      <vt:lpstr>'LP SAL'!Print_Area</vt:lpstr>
      <vt:lpstr>LPE!Print_Area</vt:lpstr>
      <vt:lpstr>LRA!Print_Area</vt:lpstr>
      <vt:lpstr>NERACA!Print_Area</vt:lpstr>
      <vt:lpstr>'LAK '!Print_Titles</vt:lpstr>
      <vt:lpstr>'LP SAL'!Print_Titles</vt:lpstr>
      <vt:lpstr>LPE!Print_Titles</vt:lpstr>
      <vt:lpstr>NERACA!Print_Titles</vt:lpstr>
    </vt:vector>
  </TitlesOfParts>
  <Company>bpkp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ngudi prasojo</dc:creator>
  <cp:lastModifiedBy>BKD-Hendra</cp:lastModifiedBy>
  <cp:lastPrinted>2021-03-05T16:54:38Z</cp:lastPrinted>
  <dcterms:created xsi:type="dcterms:W3CDTF">2010-03-12T19:19:06Z</dcterms:created>
  <dcterms:modified xsi:type="dcterms:W3CDTF">2021-10-26T04:33:59Z</dcterms:modified>
</cp:coreProperties>
</file>